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benjaminengel/Dropbox (Jul Creative, LLC)/Sales Resources/ROI Calcs/"/>
    </mc:Choice>
  </mc:AlternateContent>
  <bookViews>
    <workbookView xWindow="500" yWindow="460" windowWidth="48120" windowHeight="26820" tabRatio="500"/>
  </bookViews>
  <sheets>
    <sheet name="Inbound-Out ROI Comp Finance " sheetId="1" r:id="rId1"/>
  </sheets>
  <definedNames>
    <definedName name="_xlnm.Print_Area" localSheetId="0">'Inbound-Out ROI Comp Finance '!$B$2:$P$51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0" i="1" l="1"/>
  <c r="N30" i="1"/>
  <c r="N33" i="1"/>
  <c r="P33" i="1"/>
  <c r="V13" i="1"/>
  <c r="M12" i="1"/>
  <c r="N12" i="1"/>
  <c r="P12" i="1"/>
  <c r="N16" i="1"/>
  <c r="P16" i="1"/>
  <c r="P15" i="1"/>
  <c r="N19" i="1"/>
  <c r="P19" i="1"/>
  <c r="P18" i="1"/>
  <c r="P38" i="1"/>
  <c r="G30" i="1"/>
  <c r="H30" i="1"/>
  <c r="G31" i="1"/>
  <c r="H31" i="1"/>
  <c r="H33" i="1"/>
  <c r="D30" i="1"/>
  <c r="D31" i="1"/>
  <c r="D33" i="1"/>
  <c r="I33" i="1"/>
  <c r="G12" i="1"/>
  <c r="H12" i="1"/>
  <c r="H16" i="1"/>
  <c r="H15" i="1"/>
  <c r="H19" i="1"/>
  <c r="H18" i="1"/>
  <c r="D12" i="1"/>
  <c r="C16" i="1"/>
  <c r="D16" i="1"/>
  <c r="D15" i="1"/>
  <c r="C19" i="1"/>
  <c r="D19" i="1"/>
  <c r="D18" i="1"/>
  <c r="I18" i="1"/>
  <c r="I38" i="1"/>
  <c r="H38" i="1"/>
  <c r="D38" i="1"/>
  <c r="N24" i="1"/>
  <c r="P24" i="1"/>
  <c r="P23" i="1"/>
  <c r="P37" i="1"/>
  <c r="H24" i="1"/>
  <c r="H23" i="1"/>
  <c r="C24" i="1"/>
  <c r="D24" i="1"/>
  <c r="D23" i="1"/>
  <c r="I23" i="1"/>
  <c r="I37" i="1"/>
  <c r="H37" i="1"/>
  <c r="D37" i="1"/>
  <c r="D25" i="1"/>
  <c r="D26" i="1"/>
  <c r="D34" i="1"/>
  <c r="P25" i="1"/>
  <c r="P26" i="1"/>
  <c r="P34" i="1"/>
  <c r="P36" i="1"/>
  <c r="H25" i="1"/>
  <c r="H26" i="1"/>
  <c r="H34" i="1"/>
  <c r="I36" i="1"/>
  <c r="D36" i="1"/>
  <c r="P35" i="1"/>
  <c r="I34" i="1"/>
  <c r="I35" i="1"/>
  <c r="N15" i="1"/>
  <c r="N18" i="1"/>
  <c r="N23" i="1"/>
  <c r="N25" i="1"/>
  <c r="N26" i="1"/>
  <c r="N34" i="1"/>
  <c r="G15" i="1"/>
  <c r="G18" i="1"/>
  <c r="G23" i="1"/>
  <c r="G25" i="1"/>
  <c r="G26" i="1"/>
  <c r="G33" i="1"/>
  <c r="G34" i="1"/>
  <c r="C25" i="1"/>
  <c r="C26" i="1"/>
  <c r="C33" i="1"/>
  <c r="C34" i="1"/>
  <c r="X33" i="1"/>
  <c r="W33" i="1"/>
  <c r="V33" i="1"/>
  <c r="X31" i="1"/>
  <c r="W31" i="1"/>
  <c r="V31" i="1"/>
  <c r="P31" i="1"/>
  <c r="I31" i="1"/>
  <c r="X30" i="1"/>
  <c r="W30" i="1"/>
  <c r="V30" i="1"/>
  <c r="P30" i="1"/>
  <c r="I30" i="1"/>
  <c r="M15" i="1"/>
  <c r="M18" i="1"/>
  <c r="M23" i="1"/>
  <c r="M25" i="1"/>
  <c r="M26" i="1"/>
  <c r="I26" i="1"/>
  <c r="V24" i="1"/>
  <c r="V25" i="1"/>
  <c r="I25" i="1"/>
  <c r="I24" i="1"/>
  <c r="P20" i="1"/>
  <c r="P21" i="1"/>
  <c r="N20" i="1"/>
  <c r="N21" i="1"/>
  <c r="M20" i="1"/>
  <c r="M21" i="1"/>
  <c r="H20" i="1"/>
  <c r="D20" i="1"/>
  <c r="I20" i="1"/>
  <c r="I21" i="1"/>
  <c r="H21" i="1"/>
  <c r="G20" i="1"/>
  <c r="G21" i="1"/>
  <c r="D21" i="1"/>
  <c r="C20" i="1"/>
  <c r="C21" i="1"/>
  <c r="X20" i="1"/>
  <c r="X19" i="1"/>
  <c r="I19" i="1"/>
  <c r="X18" i="1"/>
  <c r="X16" i="1"/>
  <c r="I16" i="1"/>
  <c r="W15" i="1"/>
  <c r="X15" i="1"/>
  <c r="I15" i="1"/>
  <c r="W12" i="1"/>
  <c r="X12" i="1"/>
  <c r="X13" i="1"/>
  <c r="W13" i="1"/>
  <c r="M13" i="1"/>
  <c r="I12" i="1"/>
  <c r="N5" i="1"/>
  <c r="P5" i="1"/>
  <c r="R5" i="1"/>
</calcChain>
</file>

<file path=xl/sharedStrings.xml><?xml version="1.0" encoding="utf-8"?>
<sst xmlns="http://schemas.openxmlformats.org/spreadsheetml/2006/main" count="101" uniqueCount="82">
  <si>
    <t>RETURN ON SALES &amp; MARKETING INVESTMENT CALCULATOR</t>
  </si>
  <si>
    <t>Inbound vs Outbound Investment</t>
  </si>
  <si>
    <t>COMPANY NAME:</t>
  </si>
  <si>
    <t>Your Bank Name Here</t>
  </si>
  <si>
    <t>INBOUND</t>
  </si>
  <si>
    <t>OUTBOUND</t>
  </si>
  <si>
    <t>Target Loan Amount:</t>
  </si>
  <si>
    <t>Adjust green highlighted cells to assess your ROI and goals</t>
  </si>
  <si>
    <t>x</t>
  </si>
  <si>
    <t>Average Loan Spread:</t>
  </si>
  <si>
    <t>Check How To Guide for Red Number Help/References</t>
  </si>
  <si>
    <t>COMPARISON</t>
  </si>
  <si>
    <t>CURRENT PERFORMANCE</t>
  </si>
  <si>
    <t>INBOUND SALES &amp; MARKETING</t>
  </si>
  <si>
    <t>TRADITIONAL OUTBOUND SALES &amp; MARKETING</t>
  </si>
  <si>
    <t>Outbound (Cold Call) Assumptions:</t>
  </si>
  <si>
    <t>Daily</t>
  </si>
  <si>
    <t>Monthly</t>
  </si>
  <si>
    <t>Annually</t>
  </si>
  <si>
    <t>key performance indicators</t>
  </si>
  <si>
    <t>monthly</t>
  </si>
  <si>
    <t>annualized</t>
  </si>
  <si>
    <t>improvement</t>
  </si>
  <si>
    <t># of Cold Callers</t>
  </si>
  <si>
    <r>
      <t xml:space="preserve">Website Visitors  </t>
    </r>
    <r>
      <rPr>
        <sz val="12"/>
        <color rgb="FFC61B1D"/>
        <rFont val="Century Gothic"/>
      </rPr>
      <t>(a)</t>
    </r>
  </si>
  <si>
    <r>
      <t>Cold Calls (Outbound)</t>
    </r>
    <r>
      <rPr>
        <sz val="12"/>
        <color rgb="FFC61B1D"/>
        <rFont val="Century Gothic"/>
      </rPr>
      <t>(e)</t>
    </r>
  </si>
  <si>
    <t>Cold Calls p/person</t>
  </si>
  <si>
    <r>
      <t xml:space="preserve">Website Visit Growth Goal </t>
    </r>
    <r>
      <rPr>
        <i/>
        <sz val="12"/>
        <color rgb="FFC61B1D"/>
        <rFont val="Century Gothic"/>
      </rPr>
      <t>(a)</t>
    </r>
  </si>
  <si>
    <t># People on Outbound</t>
  </si>
  <si>
    <t>Total Cold Calls</t>
  </si>
  <si>
    <t>New Contacts</t>
  </si>
  <si>
    <t>Total Meetings Set</t>
  </si>
  <si>
    <t>Cold Call Hours</t>
  </si>
  <si>
    <r>
      <t xml:space="preserve">Conversion Rate  </t>
    </r>
    <r>
      <rPr>
        <i/>
        <sz val="12"/>
        <color rgb="FFC61B1D"/>
        <rFont val="Century Gothic"/>
      </rPr>
      <t>(b)</t>
    </r>
  </si>
  <si>
    <r>
      <t xml:space="preserve">Meeting Set Rate </t>
    </r>
    <r>
      <rPr>
        <i/>
        <sz val="12"/>
        <color rgb="FFC61B1D"/>
        <rFont val="Century Gothic"/>
      </rPr>
      <t>(f)</t>
    </r>
  </si>
  <si>
    <t>Workdays</t>
  </si>
  <si>
    <t># of Qualified Leads</t>
  </si>
  <si>
    <t>Monthly Cost p/ Cold Caller</t>
  </si>
  <si>
    <r>
      <t xml:space="preserve">% Qualified </t>
    </r>
    <r>
      <rPr>
        <i/>
        <sz val="12"/>
        <color rgb="FFC61B1D"/>
        <rFont val="Century Gothic"/>
      </rPr>
      <t>(c)</t>
    </r>
  </si>
  <si>
    <r>
      <t xml:space="preserve">Qualify Rate </t>
    </r>
    <r>
      <rPr>
        <i/>
        <sz val="12"/>
        <color rgb="FFC61B1D"/>
        <rFont val="Century Gothic"/>
      </rPr>
      <t>(g)</t>
    </r>
  </si>
  <si>
    <t>Total Inside Sales &amp; Marketing Team</t>
  </si>
  <si>
    <t>Total Loan Amount</t>
  </si>
  <si>
    <t>Total Additional Cost</t>
  </si>
  <si>
    <t>Total Spread</t>
  </si>
  <si>
    <t>New Customers</t>
  </si>
  <si>
    <t>Cold Caller Stats</t>
  </si>
  <si>
    <r>
      <t xml:space="preserve">Close Ratio </t>
    </r>
    <r>
      <rPr>
        <i/>
        <sz val="12"/>
        <color rgb="FFC61B1D"/>
        <rFont val="Century Gothic"/>
      </rPr>
      <t>(d)</t>
    </r>
  </si>
  <si>
    <t>Close Ratio</t>
  </si>
  <si>
    <t>Cold Calls p/ Work hour</t>
  </si>
  <si>
    <t>New Loans</t>
  </si>
  <si>
    <t>Designated Minutes p/ Cold Call</t>
  </si>
  <si>
    <t>Web Leads Spread</t>
  </si>
  <si>
    <t>RETURN ON SALES &amp; MARKETING INVESTMENT</t>
  </si>
  <si>
    <t>Cost of Customer Acquisition:</t>
  </si>
  <si>
    <t>Current</t>
  </si>
  <si>
    <t>Inbound</t>
  </si>
  <si>
    <t>Outbound</t>
  </si>
  <si>
    <r>
      <t xml:space="preserve">Salespeople </t>
    </r>
    <r>
      <rPr>
        <sz val="12"/>
        <color rgb="FFC61B1D"/>
        <rFont val="Century Gothic"/>
      </rPr>
      <t>(h)</t>
    </r>
  </si>
  <si>
    <t>Cold Call Personnel (Outbound)</t>
  </si>
  <si>
    <t>Cost Per Qualified Lead</t>
  </si>
  <si>
    <r>
      <t xml:space="preserve">Marketing Plan Cost </t>
    </r>
    <r>
      <rPr>
        <sz val="12"/>
        <color rgb="FFC61B1D"/>
        <rFont val="Century Gothic"/>
      </rPr>
      <t>(i)</t>
    </r>
  </si>
  <si>
    <t>Marketing Plan Cost</t>
  </si>
  <si>
    <t xml:space="preserve">Cost Per New Customer </t>
  </si>
  <si>
    <t>Total Sales &amp; Marketing Costs</t>
  </si>
  <si>
    <t>Total Sales &amp; Marketing Cost</t>
  </si>
  <si>
    <t>Sales &amp; Marketing ROI</t>
  </si>
  <si>
    <t>Contribution Margin</t>
  </si>
  <si>
    <t>INCREMENTAL ROI</t>
  </si>
  <si>
    <t>CURRENT ROI</t>
  </si>
  <si>
    <t>BLENDED ROI</t>
  </si>
  <si>
    <t>Cost of Customer Acquisition</t>
  </si>
  <si>
    <t>Cost of Qualified Lead</t>
  </si>
  <si>
    <t>Need Help Using This Calculator?     Click Here</t>
  </si>
  <si>
    <t>FREE GUIDE:  Using KPIs to Set a Marketing Budget for Commercial Banking</t>
  </si>
  <si>
    <t>FREE RESOURCES AVAILABLE TO HELP YOU IMPROVE:</t>
  </si>
  <si>
    <t>Website Visitors</t>
  </si>
  <si>
    <t>Lead Quality</t>
  </si>
  <si>
    <t>Conversion Rate</t>
  </si>
  <si>
    <t>Leads w/ Higher Budgets</t>
  </si>
  <si>
    <t>Marketing ROI/Accountability</t>
  </si>
  <si>
    <t>julcreative.com</t>
  </si>
  <si>
    <t>Need help understanding this, no problem, click here for free help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</si>
</sst>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0.0%"/>
    <numFmt numFmtId="169" formatCode="_(* #,##0_);_(* \(#,##0\);_(* &quot;-&quot;??_);_(@_)"/>
    <numFmt numFmtId="170" formatCode="&quot;$&quot;#,##0;[Red]\-&quot;$&quot;#,##0"/>
    <numFmt numFmtId="171" formatCode="#,##0.0"/>
    <numFmt numFmtId="172" formatCode="&quot;$&quot;#,##0"/>
  </numFmts>
  <fonts count="3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</font>
    <font>
      <b/>
      <sz val="22"/>
      <color rgb="FFC61B1D"/>
      <name val="Century Gothic"/>
    </font>
    <font>
      <sz val="22"/>
      <color theme="1"/>
      <name val="Century Gothic"/>
    </font>
    <font>
      <i/>
      <sz val="22"/>
      <name val="Century Gothic"/>
    </font>
    <font>
      <b/>
      <sz val="12"/>
      <color theme="1"/>
      <name val="Century Gothic"/>
    </font>
    <font>
      <sz val="12"/>
      <color theme="0"/>
      <name val="Century Gothic"/>
    </font>
    <font>
      <b/>
      <sz val="14"/>
      <color theme="0"/>
      <name val="Century Gothic"/>
    </font>
    <font>
      <b/>
      <sz val="26"/>
      <color theme="0"/>
      <name val="Century Gothic"/>
    </font>
    <font>
      <sz val="26"/>
      <color theme="1"/>
      <name val="Century Gothic"/>
    </font>
    <font>
      <b/>
      <sz val="30"/>
      <color theme="0"/>
      <name val="Century Gothic"/>
    </font>
    <font>
      <i/>
      <sz val="10"/>
      <color theme="1"/>
      <name val="Century Gothic"/>
    </font>
    <font>
      <sz val="26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2"/>
      <color rgb="FFC61B1D"/>
      <name val="Century Gothic"/>
    </font>
    <font>
      <i/>
      <sz val="10"/>
      <color rgb="FFC61B1D"/>
      <name val="Century Gothic"/>
    </font>
    <font>
      <b/>
      <sz val="26"/>
      <color theme="0"/>
      <name val="Calibri"/>
      <family val="2"/>
      <scheme val="minor"/>
    </font>
    <font>
      <sz val="13"/>
      <color theme="0"/>
      <name val="Century Gothic"/>
    </font>
    <font>
      <sz val="13"/>
      <color theme="1"/>
      <name val="Century Gothic"/>
    </font>
    <font>
      <i/>
      <sz val="12"/>
      <color theme="1"/>
      <name val="Century Gothic"/>
    </font>
    <font>
      <i/>
      <sz val="12"/>
      <color rgb="FFC61B1D"/>
      <name val="Century Gothic"/>
    </font>
    <font>
      <b/>
      <i/>
      <sz val="12"/>
      <color theme="1"/>
      <name val="Century Gothic"/>
    </font>
    <font>
      <i/>
      <u/>
      <sz val="12"/>
      <color theme="1"/>
      <name val="Century Gothic"/>
    </font>
    <font>
      <b/>
      <sz val="12"/>
      <color theme="0"/>
      <name val="Century Gothic"/>
    </font>
    <font>
      <i/>
      <sz val="12"/>
      <color theme="0"/>
      <name val="Century Gothic"/>
    </font>
    <font>
      <b/>
      <i/>
      <sz val="12"/>
      <color theme="0"/>
      <name val="Century Gothic"/>
    </font>
    <font>
      <u/>
      <sz val="12"/>
      <color theme="10"/>
      <name val="Calibri"/>
      <family val="2"/>
      <scheme val="minor"/>
    </font>
    <font>
      <b/>
      <sz val="15"/>
      <color rgb="FFC00000"/>
      <name val="Century Gothic"/>
    </font>
    <font>
      <sz val="15"/>
      <color rgb="FFC00000"/>
      <name val="Century Gothic"/>
    </font>
    <font>
      <b/>
      <sz val="15"/>
      <color theme="1"/>
      <name val="Calibri"/>
      <family val="2"/>
      <scheme val="minor"/>
    </font>
    <font>
      <b/>
      <i/>
      <sz val="15"/>
      <color rgb="FFC00000"/>
      <name val="Century Gothic"/>
    </font>
    <font>
      <b/>
      <i/>
      <sz val="15"/>
      <name val="Century Gothic"/>
    </font>
    <font>
      <sz val="12"/>
      <name val="Century Gothic"/>
    </font>
    <font>
      <i/>
      <sz val="12"/>
      <name val="Century Gothic"/>
    </font>
    <font>
      <sz val="16"/>
      <color rgb="FFC00000"/>
      <name val="Century Gothic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E6F4F3"/>
        <bgColor indexed="64"/>
      </patternFill>
    </fill>
    <fill>
      <patternFill patternType="solid">
        <fgColor rgb="FF4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2" borderId="0" xfId="0" applyFont="1" applyFill="1" applyAlignment="1">
      <alignment horizontal="left" vertical="center"/>
    </xf>
    <xf numFmtId="0" fontId="6" fillId="3" borderId="1" xfId="0" applyFont="1" applyFill="1" applyBorder="1" applyAlignment="1" applyProtection="1">
      <alignment horizontal="left" vertical="center" indent="1"/>
      <protection locked="0"/>
    </xf>
    <xf numFmtId="0" fontId="2" fillId="3" borderId="2" xfId="0" applyFont="1" applyFill="1" applyBorder="1" applyAlignment="1">
      <alignment vertical="center"/>
    </xf>
    <xf numFmtId="0" fontId="2" fillId="0" borderId="0" xfId="0" applyFont="1" applyFill="1"/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Continuous" vertical="center"/>
    </xf>
    <xf numFmtId="0" fontId="8" fillId="2" borderId="5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 applyProtection="1">
      <alignment horizontal="left" vertical="center" indent="1"/>
      <protection locked="0"/>
    </xf>
    <xf numFmtId="0" fontId="2" fillId="0" borderId="6" xfId="0" applyFont="1" applyFill="1" applyBorder="1" applyAlignment="1">
      <alignment vertical="center"/>
    </xf>
    <xf numFmtId="9" fontId="9" fillId="4" borderId="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5" fontId="11" fillId="4" borderId="8" xfId="1" applyNumberFormat="1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/>
    </xf>
    <xf numFmtId="6" fontId="2" fillId="3" borderId="1" xfId="0" applyNumberFormat="1" applyFont="1" applyFill="1" applyBorder="1" applyAlignment="1" applyProtection="1">
      <alignment horizontal="right" vertical="center" indent="1"/>
    </xf>
    <xf numFmtId="6" fontId="2" fillId="3" borderId="2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/>
    <xf numFmtId="166" fontId="12" fillId="3" borderId="0" xfId="1" applyNumberFormat="1" applyFont="1" applyFill="1" applyAlignment="1">
      <alignment horizontal="right"/>
    </xf>
    <xf numFmtId="0" fontId="13" fillId="0" borderId="7" xfId="0" applyFont="1" applyBorder="1" applyAlignment="1">
      <alignment horizontal="center"/>
    </xf>
    <xf numFmtId="9" fontId="9" fillId="0" borderId="0" xfId="0" applyNumberFormat="1" applyFont="1" applyFill="1" applyBorder="1" applyAlignment="1">
      <alignment horizontal="center" vertical="center"/>
    </xf>
    <xf numFmtId="0" fontId="14" fillId="0" borderId="8" xfId="0" applyFont="1" applyBorder="1" applyAlignment="1"/>
    <xf numFmtId="0" fontId="15" fillId="4" borderId="9" xfId="0" applyFont="1" applyFill="1" applyBorder="1" applyAlignment="1">
      <alignment horizontal="center" vertical="center"/>
    </xf>
    <xf numFmtId="167" fontId="2" fillId="0" borderId="0" xfId="1" applyNumberFormat="1" applyFont="1"/>
    <xf numFmtId="9" fontId="2" fillId="3" borderId="1" xfId="0" applyNumberFormat="1" applyFont="1" applyFill="1" applyBorder="1" applyAlignment="1" applyProtection="1">
      <alignment horizontal="right" vertical="center" indent="1"/>
    </xf>
    <xf numFmtId="10" fontId="2" fillId="3" borderId="2" xfId="0" applyNumberFormat="1" applyFont="1" applyFill="1" applyBorder="1" applyAlignment="1" applyProtection="1">
      <alignment horizontal="right" vertical="center" indent="1"/>
      <protection locked="0"/>
    </xf>
    <xf numFmtId="0" fontId="16" fillId="0" borderId="0" xfId="0" applyFont="1" applyFill="1"/>
    <xf numFmtId="166" fontId="17" fillId="0" borderId="0" xfId="1" applyNumberFormat="1" applyFont="1" applyFill="1" applyAlignment="1">
      <alignment horizontal="right"/>
    </xf>
    <xf numFmtId="0" fontId="13" fillId="0" borderId="10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4" fillId="0" borderId="11" xfId="0" applyFont="1" applyBorder="1" applyAlignment="1"/>
    <xf numFmtId="0" fontId="0" fillId="0" borderId="12" xfId="0" applyBorder="1" applyAlignment="1">
      <alignment horizontal="center" vertical="center"/>
    </xf>
    <xf numFmtId="0" fontId="19" fillId="2" borderId="13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Continuous" vertical="center" wrapText="1"/>
    </xf>
    <xf numFmtId="0" fontId="19" fillId="2" borderId="13" xfId="0" applyFont="1" applyFill="1" applyBorder="1" applyAlignment="1">
      <alignment horizontal="right" vertical="center" wrapText="1"/>
    </xf>
    <xf numFmtId="0" fontId="19" fillId="2" borderId="14" xfId="0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centerContinuous" vertical="center"/>
    </xf>
    <xf numFmtId="0" fontId="19" fillId="2" borderId="15" xfId="0" applyFont="1" applyFill="1" applyBorder="1" applyAlignment="1">
      <alignment horizontal="right" vertical="center" wrapText="1"/>
    </xf>
    <xf numFmtId="0" fontId="19" fillId="2" borderId="13" xfId="0" applyFont="1" applyFill="1" applyBorder="1" applyAlignment="1" applyProtection="1">
      <alignment horizontal="centerContinuous" vertical="center" wrapText="1"/>
    </xf>
    <xf numFmtId="0" fontId="19" fillId="2" borderId="13" xfId="0" applyFont="1" applyFill="1" applyBorder="1" applyAlignment="1" applyProtection="1">
      <alignment horizontal="centerContinuous" vertical="center"/>
    </xf>
    <xf numFmtId="0" fontId="20" fillId="0" borderId="0" xfId="0" applyFont="1" applyAlignment="1">
      <alignment vertical="center"/>
    </xf>
    <xf numFmtId="0" fontId="19" fillId="2" borderId="4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 wrapText="1"/>
    </xf>
    <xf numFmtId="0" fontId="19" fillId="2" borderId="16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0" xfId="0" applyFont="1" applyFill="1" applyAlignment="1" applyProtection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applyFont="1" applyBorder="1" applyProtection="1"/>
    <xf numFmtId="0" fontId="2" fillId="0" borderId="0" xfId="0" applyFont="1" applyProtection="1"/>
    <xf numFmtId="0" fontId="2" fillId="0" borderId="8" xfId="0" applyFont="1" applyBorder="1"/>
    <xf numFmtId="3" fontId="2" fillId="0" borderId="0" xfId="0" applyNumberFormat="1" applyFont="1" applyBorder="1"/>
    <xf numFmtId="3" fontId="2" fillId="0" borderId="0" xfId="0" applyNumberFormat="1" applyFont="1" applyFill="1" applyBorder="1"/>
    <xf numFmtId="3" fontId="2" fillId="0" borderId="9" xfId="0" applyNumberFormat="1" applyFont="1" applyFill="1" applyBorder="1"/>
    <xf numFmtId="166" fontId="2" fillId="3" borderId="0" xfId="1" applyNumberFormat="1" applyFont="1" applyFill="1" applyProtection="1">
      <protection locked="0"/>
    </xf>
    <xf numFmtId="166" fontId="2" fillId="0" borderId="0" xfId="1" applyNumberFormat="1" applyFont="1" applyFill="1" applyBorder="1" applyProtection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6" fontId="2" fillId="0" borderId="18" xfId="1" applyNumberFormat="1" applyFont="1" applyFill="1" applyBorder="1"/>
    <xf numFmtId="9" fontId="2" fillId="0" borderId="0" xfId="0" applyNumberFormat="1" applyFont="1" applyFill="1" applyBorder="1" applyProtection="1"/>
    <xf numFmtId="166" fontId="2" fillId="0" borderId="0" xfId="1" applyNumberFormat="1" applyFont="1" applyFill="1" applyProtection="1"/>
    <xf numFmtId="0" fontId="21" fillId="0" borderId="8" xfId="0" applyFont="1" applyBorder="1"/>
    <xf numFmtId="0" fontId="21" fillId="0" borderId="0" xfId="0" applyFont="1" applyBorder="1"/>
    <xf numFmtId="3" fontId="21" fillId="3" borderId="0" xfId="0" applyNumberFormat="1" applyFont="1" applyFill="1" applyBorder="1"/>
    <xf numFmtId="3" fontId="21" fillId="0" borderId="0" xfId="0" applyNumberFormat="1" applyFont="1" applyFill="1" applyBorder="1"/>
    <xf numFmtId="3" fontId="21" fillId="0" borderId="9" xfId="0" applyNumberFormat="1" applyFont="1" applyFill="1" applyBorder="1"/>
    <xf numFmtId="0" fontId="21" fillId="0" borderId="0" xfId="0" applyFont="1" applyAlignment="1">
      <alignment horizontal="left" indent="2"/>
    </xf>
    <xf numFmtId="166" fontId="21" fillId="0" borderId="0" xfId="1" applyNumberFormat="1" applyFont="1" applyFill="1" applyProtection="1"/>
    <xf numFmtId="166" fontId="21" fillId="0" borderId="0" xfId="1" applyNumberFormat="1" applyFont="1" applyFill="1" applyBorder="1" applyProtection="1"/>
    <xf numFmtId="166" fontId="21" fillId="0" borderId="0" xfId="1" applyNumberFormat="1" applyFont="1" applyFill="1" applyBorder="1"/>
    <xf numFmtId="166" fontId="21" fillId="0" borderId="17" xfId="1" applyNumberFormat="1" applyFont="1" applyFill="1" applyBorder="1"/>
    <xf numFmtId="9" fontId="21" fillId="3" borderId="0" xfId="2" applyFont="1" applyFill="1" applyBorder="1" applyProtection="1"/>
    <xf numFmtId="166" fontId="21" fillId="0" borderId="18" xfId="1" applyNumberFormat="1" applyFont="1" applyFill="1" applyBorder="1"/>
    <xf numFmtId="1" fontId="21" fillId="0" borderId="0" xfId="2" applyNumberFormat="1" applyFont="1" applyFill="1" applyProtection="1"/>
    <xf numFmtId="9" fontId="21" fillId="0" borderId="0" xfId="2" applyFont="1" applyFill="1" applyProtection="1"/>
    <xf numFmtId="0" fontId="21" fillId="0" borderId="0" xfId="0" applyFont="1"/>
    <xf numFmtId="0" fontId="6" fillId="0" borderId="8" xfId="0" applyFont="1" applyBorder="1"/>
    <xf numFmtId="0" fontId="6" fillId="0" borderId="0" xfId="0" applyFont="1" applyBorder="1"/>
    <xf numFmtId="3" fontId="23" fillId="0" borderId="0" xfId="0" applyNumberFormat="1" applyFont="1" applyBorder="1"/>
    <xf numFmtId="3" fontId="23" fillId="0" borderId="9" xfId="0" applyNumberFormat="1" applyFont="1" applyBorder="1"/>
    <xf numFmtId="0" fontId="21" fillId="0" borderId="0" xfId="0" applyFont="1" applyFill="1" applyAlignment="1">
      <alignment horizontal="left" indent="1"/>
    </xf>
    <xf numFmtId="9" fontId="21" fillId="0" borderId="0" xfId="2" applyFont="1" applyFill="1" applyBorder="1" applyProtection="1"/>
    <xf numFmtId="0" fontId="21" fillId="0" borderId="0" xfId="0" applyFont="1" applyFill="1"/>
    <xf numFmtId="0" fontId="6" fillId="0" borderId="8" xfId="0" applyFont="1" applyFill="1" applyBorder="1"/>
    <xf numFmtId="0" fontId="6" fillId="0" borderId="0" xfId="0" applyFont="1" applyFill="1" applyBorder="1"/>
    <xf numFmtId="3" fontId="23" fillId="0" borderId="0" xfId="0" applyNumberFormat="1" applyFont="1" applyFill="1" applyBorder="1"/>
    <xf numFmtId="166" fontId="2" fillId="0" borderId="0" xfId="1" applyNumberFormat="1" applyFont="1" applyBorder="1"/>
    <xf numFmtId="167" fontId="2" fillId="0" borderId="0" xfId="1" applyNumberFormat="1" applyFont="1" applyProtection="1"/>
    <xf numFmtId="167" fontId="2" fillId="0" borderId="0" xfId="1" applyNumberFormat="1" applyFont="1" applyFill="1" applyProtection="1"/>
    <xf numFmtId="3" fontId="2" fillId="3" borderId="0" xfId="0" applyNumberFormat="1" applyFont="1" applyFill="1" applyBorder="1" applyAlignment="1">
      <alignment horizontal="right" vertical="center"/>
    </xf>
    <xf numFmtId="168" fontId="21" fillId="0" borderId="0" xfId="2" applyNumberFormat="1" applyFont="1" applyFill="1" applyProtection="1"/>
    <xf numFmtId="168" fontId="21" fillId="0" borderId="0" xfId="2" applyNumberFormat="1" applyFont="1" applyFill="1" applyBorder="1" applyProtection="1"/>
    <xf numFmtId="168" fontId="21" fillId="0" borderId="0" xfId="2" applyNumberFormat="1" applyFont="1" applyFill="1" applyBorder="1"/>
    <xf numFmtId="168" fontId="21" fillId="0" borderId="17" xfId="2" applyNumberFormat="1" applyFont="1" applyFill="1" applyBorder="1"/>
    <xf numFmtId="168" fontId="21" fillId="3" borderId="0" xfId="2" applyNumberFormat="1" applyFont="1" applyFill="1" applyBorder="1" applyProtection="1">
      <protection locked="0"/>
    </xf>
    <xf numFmtId="168" fontId="21" fillId="0" borderId="18" xfId="2" applyNumberFormat="1" applyFont="1" applyFill="1" applyBorder="1"/>
    <xf numFmtId="168" fontId="21" fillId="0" borderId="0" xfId="2" applyNumberFormat="1" applyFont="1" applyFill="1" applyBorder="1" applyAlignment="1">
      <alignment horizontal="left" indent="2"/>
    </xf>
    <xf numFmtId="168" fontId="21" fillId="3" borderId="0" xfId="2" applyNumberFormat="1" applyFont="1" applyFill="1" applyProtection="1">
      <protection locked="0"/>
    </xf>
    <xf numFmtId="168" fontId="21" fillId="0" borderId="0" xfId="2" applyNumberFormat="1" applyFont="1" applyFill="1"/>
    <xf numFmtId="0" fontId="21" fillId="0" borderId="0" xfId="0" applyFont="1" applyAlignment="1">
      <alignment horizontal="left" indent="1"/>
    </xf>
    <xf numFmtId="168" fontId="21" fillId="0" borderId="0" xfId="2" applyNumberFormat="1" applyFont="1" applyFill="1" applyBorder="1" applyProtection="1">
      <protection locked="0"/>
    </xf>
    <xf numFmtId="169" fontId="2" fillId="0" borderId="0" xfId="1" applyNumberFormat="1" applyFont="1" applyBorder="1"/>
    <xf numFmtId="6" fontId="2" fillId="3" borderId="0" xfId="0" applyNumberFormat="1" applyFont="1" applyFill="1" applyBorder="1"/>
    <xf numFmtId="6" fontId="2" fillId="0" borderId="9" xfId="0" applyNumberFormat="1" applyFont="1" applyFill="1" applyBorder="1"/>
    <xf numFmtId="9" fontId="21" fillId="0" borderId="0" xfId="0" applyNumberFormat="1" applyFont="1" applyFill="1" applyProtection="1"/>
    <xf numFmtId="9" fontId="21" fillId="0" borderId="0" xfId="0" applyNumberFormat="1" applyFont="1" applyFill="1" applyBorder="1" applyProtection="1"/>
    <xf numFmtId="9" fontId="21" fillId="0" borderId="0" xfId="0" applyNumberFormat="1" applyFont="1" applyFill="1" applyBorder="1"/>
    <xf numFmtId="9" fontId="21" fillId="0" borderId="17" xfId="0" applyNumberFormat="1" applyFont="1" applyFill="1" applyBorder="1"/>
    <xf numFmtId="9" fontId="21" fillId="3" borderId="0" xfId="0" applyNumberFormat="1" applyFont="1" applyFill="1" applyBorder="1" applyProtection="1">
      <protection locked="0"/>
    </xf>
    <xf numFmtId="9" fontId="21" fillId="0" borderId="18" xfId="0" applyNumberFormat="1" applyFont="1" applyFill="1" applyBorder="1"/>
    <xf numFmtId="9" fontId="21" fillId="0" borderId="0" xfId="0" applyNumberFormat="1" applyFont="1" applyFill="1" applyBorder="1" applyAlignment="1">
      <alignment horizontal="left" indent="2"/>
    </xf>
    <xf numFmtId="9" fontId="21" fillId="3" borderId="0" xfId="0" applyNumberFormat="1" applyFont="1" applyFill="1" applyProtection="1">
      <protection locked="0"/>
    </xf>
    <xf numFmtId="9" fontId="21" fillId="0" borderId="0" xfId="0" applyNumberFormat="1" applyFont="1" applyFill="1"/>
    <xf numFmtId="170" fontId="2" fillId="0" borderId="0" xfId="0" applyNumberFormat="1" applyFont="1"/>
    <xf numFmtId="170" fontId="2" fillId="0" borderId="0" xfId="0" applyNumberFormat="1" applyFont="1" applyBorder="1" applyProtection="1"/>
    <xf numFmtId="170" fontId="2" fillId="0" borderId="17" xfId="0" applyNumberFormat="1" applyFont="1" applyFill="1" applyBorder="1"/>
    <xf numFmtId="170" fontId="2" fillId="0" borderId="0" xfId="0" applyNumberFormat="1" applyFont="1" applyBorder="1"/>
    <xf numFmtId="170" fontId="2" fillId="0" borderId="0" xfId="0" applyNumberFormat="1" applyFont="1" applyFill="1" applyBorder="1"/>
    <xf numFmtId="6" fontId="2" fillId="0" borderId="0" xfId="0" applyNumberFormat="1" applyFont="1" applyBorder="1"/>
    <xf numFmtId="167" fontId="2" fillId="3" borderId="0" xfId="1" applyNumberFormat="1" applyFont="1" applyFill="1" applyProtection="1">
      <protection locked="0"/>
    </xf>
    <xf numFmtId="167" fontId="2" fillId="0" borderId="0" xfId="1" applyNumberFormat="1" applyFont="1" applyFill="1" applyBorder="1" applyProtection="1"/>
    <xf numFmtId="167" fontId="2" fillId="0" borderId="17" xfId="1" applyNumberFormat="1" applyFont="1" applyFill="1" applyBorder="1"/>
    <xf numFmtId="167" fontId="2" fillId="0" borderId="0" xfId="1" applyNumberFormat="1" applyFont="1" applyBorder="1"/>
    <xf numFmtId="167" fontId="2" fillId="0" borderId="0" xfId="1" applyNumberFormat="1" applyFont="1" applyFill="1" applyBorder="1"/>
    <xf numFmtId="167" fontId="2" fillId="0" borderId="0" xfId="0" applyNumberFormat="1" applyFont="1" applyFill="1" applyBorder="1"/>
    <xf numFmtId="167" fontId="2" fillId="0" borderId="0" xfId="1" applyNumberFormat="1" applyFont="1" applyFill="1"/>
    <xf numFmtId="0" fontId="24" fillId="0" borderId="8" xfId="0" applyFont="1" applyBorder="1"/>
    <xf numFmtId="0" fontId="24" fillId="0" borderId="0" xfId="0" applyFont="1" applyBorder="1"/>
    <xf numFmtId="0" fontId="2" fillId="0" borderId="9" xfId="0" applyFont="1" applyBorder="1"/>
    <xf numFmtId="9" fontId="21" fillId="0" borderId="0" xfId="2" applyFont="1" applyFill="1" applyBorder="1"/>
    <xf numFmtId="9" fontId="21" fillId="0" borderId="17" xfId="2" applyFont="1" applyFill="1" applyBorder="1"/>
    <xf numFmtId="9" fontId="21" fillId="3" borderId="0" xfId="2" applyFont="1" applyFill="1" applyBorder="1" applyProtection="1">
      <protection locked="0"/>
    </xf>
    <xf numFmtId="9" fontId="21" fillId="0" borderId="18" xfId="2" applyFont="1" applyFill="1" applyBorder="1"/>
    <xf numFmtId="9" fontId="21" fillId="3" borderId="0" xfId="2" applyFont="1" applyFill="1" applyProtection="1">
      <protection locked="0"/>
    </xf>
    <xf numFmtId="9" fontId="21" fillId="0" borderId="0" xfId="2" applyFont="1" applyFill="1"/>
    <xf numFmtId="171" fontId="2" fillId="0" borderId="0" xfId="0" applyNumberFormat="1" applyFont="1" applyBorder="1"/>
    <xf numFmtId="171" fontId="2" fillId="0" borderId="0" xfId="0" applyNumberFormat="1" applyFont="1" applyFill="1" applyBorder="1"/>
    <xf numFmtId="171" fontId="2" fillId="0" borderId="9" xfId="0" applyNumberFormat="1" applyFont="1" applyFill="1" applyBorder="1"/>
    <xf numFmtId="170" fontId="2" fillId="0" borderId="18" xfId="0" applyNumberFormat="1" applyFont="1" applyBorder="1"/>
    <xf numFmtId="0" fontId="2" fillId="0" borderId="11" xfId="0" applyFont="1" applyBorder="1"/>
    <xf numFmtId="0" fontId="2" fillId="0" borderId="19" xfId="0" applyFont="1" applyBorder="1"/>
    <xf numFmtId="171" fontId="2" fillId="0" borderId="19" xfId="0" applyNumberFormat="1" applyFont="1" applyBorder="1"/>
    <xf numFmtId="171" fontId="2" fillId="0" borderId="19" xfId="0" applyNumberFormat="1" applyFont="1" applyFill="1" applyBorder="1"/>
    <xf numFmtId="171" fontId="2" fillId="0" borderId="12" xfId="0" applyNumberFormat="1" applyFont="1" applyFill="1" applyBorder="1"/>
    <xf numFmtId="170" fontId="2" fillId="0" borderId="18" xfId="0" applyNumberFormat="1" applyFont="1" applyFill="1" applyBorder="1"/>
    <xf numFmtId="0" fontId="2" fillId="0" borderId="0" xfId="0" applyFont="1" applyFill="1" applyBorder="1" applyProtection="1"/>
    <xf numFmtId="0" fontId="2" fillId="0" borderId="0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19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Border="1" applyProtection="1"/>
    <xf numFmtId="0" fontId="2" fillId="2" borderId="0" xfId="0" applyFont="1" applyFill="1" applyBorder="1"/>
    <xf numFmtId="0" fontId="2" fillId="2" borderId="17" xfId="0" applyFont="1" applyFill="1" applyBorder="1"/>
    <xf numFmtId="0" fontId="7" fillId="2" borderId="0" xfId="0" applyFont="1" applyFill="1" applyBorder="1" applyAlignment="1">
      <alignment vertical="center"/>
    </xf>
    <xf numFmtId="0" fontId="2" fillId="2" borderId="18" xfId="0" applyFont="1" applyFill="1" applyBorder="1"/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19" fillId="2" borderId="16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8" xfId="0" applyFont="1" applyFill="1" applyBorder="1" applyProtection="1"/>
    <xf numFmtId="0" fontId="7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0" xfId="0" applyFont="1" applyAlignment="1">
      <alignment horizontal="left"/>
    </xf>
    <xf numFmtId="170" fontId="2" fillId="3" borderId="0" xfId="0" applyNumberFormat="1" applyFont="1" applyFill="1" applyProtection="1">
      <protection locked="0"/>
    </xf>
    <xf numFmtId="170" fontId="2" fillId="0" borderId="0" xfId="0" applyNumberFormat="1" applyFont="1" applyFill="1" applyBorder="1" applyProtection="1"/>
    <xf numFmtId="170" fontId="2" fillId="0" borderId="18" xfId="0" applyNumberFormat="1" applyFont="1" applyFill="1" applyBorder="1" applyProtection="1"/>
    <xf numFmtId="170" fontId="2" fillId="0" borderId="0" xfId="0" applyNumberFormat="1" applyFont="1" applyFill="1" applyProtection="1"/>
    <xf numFmtId="172" fontId="2" fillId="0" borderId="0" xfId="0" applyNumberFormat="1" applyFont="1" applyBorder="1"/>
    <xf numFmtId="172" fontId="2" fillId="0" borderId="9" xfId="0" applyNumberFormat="1" applyFont="1" applyBorder="1"/>
    <xf numFmtId="170" fontId="2" fillId="3" borderId="0" xfId="0" applyNumberFormat="1" applyFont="1" applyFill="1" applyBorder="1" applyProtection="1">
      <protection locked="0"/>
    </xf>
    <xf numFmtId="170" fontId="2" fillId="0" borderId="0" xfId="0" applyNumberFormat="1" applyFont="1" applyFill="1"/>
    <xf numFmtId="172" fontId="2" fillId="0" borderId="0" xfId="0" applyNumberFormat="1" applyFont="1" applyBorder="1" applyAlignment="1">
      <alignment horizontal="right"/>
    </xf>
    <xf numFmtId="0" fontId="2" fillId="0" borderId="0" xfId="0" applyFont="1" applyFill="1" applyAlignment="1">
      <alignment horizontal="left"/>
    </xf>
    <xf numFmtId="170" fontId="2" fillId="0" borderId="0" xfId="0" applyNumberFormat="1" applyFont="1" applyFill="1" applyProtection="1">
      <protection locked="0"/>
    </xf>
    <xf numFmtId="170" fontId="2" fillId="0" borderId="0" xfId="0" applyNumberFormat="1" applyFont="1" applyFill="1" applyBorder="1" applyProtection="1">
      <protection locked="0"/>
    </xf>
    <xf numFmtId="172" fontId="2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/>
    <xf numFmtId="172" fontId="2" fillId="0" borderId="9" xfId="0" applyNumberFormat="1" applyFont="1" applyFill="1" applyBorder="1"/>
    <xf numFmtId="0" fontId="2" fillId="5" borderId="4" xfId="0" applyFont="1" applyFill="1" applyBorder="1" applyAlignment="1">
      <alignment horizontal="left"/>
    </xf>
    <xf numFmtId="170" fontId="2" fillId="5" borderId="16" xfId="0" applyNumberFormat="1" applyFont="1" applyFill="1" applyBorder="1" applyProtection="1"/>
    <xf numFmtId="170" fontId="2" fillId="5" borderId="16" xfId="0" applyNumberFormat="1" applyFont="1" applyFill="1" applyBorder="1"/>
    <xf numFmtId="170" fontId="2" fillId="5" borderId="20" xfId="0" applyNumberFormat="1" applyFont="1" applyFill="1" applyBorder="1"/>
    <xf numFmtId="170" fontId="2" fillId="5" borderId="21" xfId="0" applyNumberFormat="1" applyFont="1" applyFill="1" applyBorder="1" applyProtection="1"/>
    <xf numFmtId="170" fontId="2" fillId="5" borderId="5" xfId="0" applyNumberFormat="1" applyFont="1" applyFill="1" applyBorder="1" applyProtection="1"/>
    <xf numFmtId="0" fontId="2" fillId="0" borderId="1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9" fontId="2" fillId="0" borderId="19" xfId="2" applyFont="1" applyBorder="1"/>
    <xf numFmtId="9" fontId="2" fillId="0" borderId="12" xfId="2" applyFont="1" applyBorder="1"/>
    <xf numFmtId="0" fontId="2" fillId="5" borderId="8" xfId="0" applyFont="1" applyFill="1" applyBorder="1"/>
    <xf numFmtId="170" fontId="2" fillId="5" borderId="0" xfId="0" applyNumberFormat="1" applyFont="1" applyFill="1" applyBorder="1"/>
    <xf numFmtId="170" fontId="2" fillId="5" borderId="0" xfId="0" applyNumberFormat="1" applyFont="1" applyFill="1" applyBorder="1" applyProtection="1"/>
    <xf numFmtId="170" fontId="2" fillId="5" borderId="17" xfId="0" applyNumberFormat="1" applyFont="1" applyFill="1" applyBorder="1"/>
    <xf numFmtId="170" fontId="2" fillId="5" borderId="18" xfId="0" applyNumberFormat="1" applyFont="1" applyFill="1" applyBorder="1" applyProtection="1"/>
    <xf numFmtId="170" fontId="2" fillId="5" borderId="9" xfId="0" applyNumberFormat="1" applyFont="1" applyFill="1" applyBorder="1" applyProtection="1"/>
    <xf numFmtId="0" fontId="6" fillId="0" borderId="0" xfId="0" applyFont="1" applyBorder="1" applyAlignment="1">
      <alignment vertical="center"/>
    </xf>
    <xf numFmtId="0" fontId="26" fillId="6" borderId="8" xfId="0" applyFont="1" applyFill="1" applyBorder="1" applyAlignment="1" applyProtection="1">
      <alignment vertical="center"/>
    </xf>
    <xf numFmtId="9" fontId="26" fillId="6" borderId="0" xfId="2" applyFont="1" applyFill="1" applyBorder="1" applyAlignment="1" applyProtection="1">
      <alignment vertical="center"/>
    </xf>
    <xf numFmtId="9" fontId="26" fillId="6" borderId="17" xfId="2" applyFont="1" applyFill="1" applyBorder="1" applyAlignment="1" applyProtection="1">
      <alignment vertical="center"/>
    </xf>
    <xf numFmtId="9" fontId="27" fillId="6" borderId="0" xfId="2" applyFont="1" applyFill="1" applyBorder="1" applyAlignment="1" applyProtection="1">
      <alignment vertical="center"/>
    </xf>
    <xf numFmtId="9" fontId="26" fillId="6" borderId="18" xfId="2" applyFont="1" applyFill="1" applyBorder="1" applyAlignment="1" applyProtection="1">
      <alignment vertical="center"/>
    </xf>
    <xf numFmtId="9" fontId="27" fillId="6" borderId="9" xfId="2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72" fontId="2" fillId="0" borderId="0" xfId="0" applyNumberFormat="1" applyFont="1" applyBorder="1" applyAlignment="1">
      <alignment vertical="center"/>
    </xf>
    <xf numFmtId="9" fontId="26" fillId="6" borderId="9" xfId="2" applyFont="1" applyFill="1" applyBorder="1" applyAlignment="1" applyProtection="1">
      <alignment vertical="center"/>
    </xf>
    <xf numFmtId="0" fontId="2" fillId="5" borderId="0" xfId="0" applyFont="1" applyFill="1" applyBorder="1"/>
    <xf numFmtId="0" fontId="2" fillId="5" borderId="11" xfId="0" applyFont="1" applyFill="1" applyBorder="1"/>
    <xf numFmtId="170" fontId="2" fillId="5" borderId="19" xfId="0" applyNumberFormat="1" applyFont="1" applyFill="1" applyBorder="1"/>
    <xf numFmtId="170" fontId="2" fillId="5" borderId="19" xfId="0" applyNumberFormat="1" applyFont="1" applyFill="1" applyBorder="1" applyProtection="1"/>
    <xf numFmtId="170" fontId="2" fillId="5" borderId="22" xfId="0" applyNumberFormat="1" applyFont="1" applyFill="1" applyBorder="1"/>
    <xf numFmtId="170" fontId="2" fillId="5" borderId="23" xfId="0" applyNumberFormat="1" applyFont="1" applyFill="1" applyBorder="1" applyProtection="1"/>
    <xf numFmtId="0" fontId="2" fillId="5" borderId="19" xfId="0" applyFont="1" applyFill="1" applyBorder="1"/>
    <xf numFmtId="170" fontId="2" fillId="5" borderId="12" xfId="0" applyNumberFormat="1" applyFont="1" applyFill="1" applyBorder="1" applyProtection="1"/>
    <xf numFmtId="0" fontId="26" fillId="0" borderId="0" xfId="0" applyFont="1" applyFill="1" applyAlignment="1" applyProtection="1">
      <alignment vertical="center"/>
    </xf>
    <xf numFmtId="9" fontId="26" fillId="0" borderId="0" xfId="2" applyFont="1" applyFill="1" applyAlignment="1" applyProtection="1">
      <alignment vertical="center"/>
    </xf>
    <xf numFmtId="9" fontId="26" fillId="0" borderId="0" xfId="2" applyFont="1" applyFill="1" applyBorder="1" applyAlignment="1" applyProtection="1">
      <alignment vertical="center"/>
    </xf>
    <xf numFmtId="9" fontId="27" fillId="0" borderId="0" xfId="2" applyFont="1" applyFill="1" applyAlignment="1" applyProtection="1">
      <alignment vertical="center"/>
    </xf>
    <xf numFmtId="0" fontId="29" fillId="5" borderId="24" xfId="3" applyFont="1" applyFill="1" applyBorder="1" applyAlignment="1">
      <alignment horizontal="centerContinuous" vertical="center"/>
    </xf>
    <xf numFmtId="0" fontId="30" fillId="5" borderId="25" xfId="3" applyFont="1" applyFill="1" applyBorder="1" applyAlignment="1">
      <alignment horizontal="centerContinuous"/>
    </xf>
    <xf numFmtId="0" fontId="30" fillId="5" borderId="26" xfId="3" applyFont="1" applyFill="1" applyBorder="1" applyAlignment="1">
      <alignment horizontal="centerContinuous"/>
    </xf>
    <xf numFmtId="0" fontId="29" fillId="5" borderId="24" xfId="3" applyFont="1" applyFill="1" applyBorder="1" applyAlignment="1">
      <alignment horizontal="left" vertical="center" indent="1"/>
    </xf>
    <xf numFmtId="0" fontId="30" fillId="5" borderId="25" xfId="3" applyFont="1" applyFill="1" applyBorder="1"/>
    <xf numFmtId="0" fontId="30" fillId="5" borderId="26" xfId="3" applyFont="1" applyFill="1" applyBorder="1"/>
    <xf numFmtId="0" fontId="0" fillId="5" borderId="24" xfId="0" applyFill="1" applyBorder="1"/>
    <xf numFmtId="0" fontId="31" fillId="5" borderId="25" xfId="0" applyFont="1" applyFill="1" applyBorder="1"/>
    <xf numFmtId="0" fontId="32" fillId="5" borderId="24" xfId="0" applyFont="1" applyFill="1" applyBorder="1" applyAlignment="1">
      <alignment vertical="center"/>
    </xf>
    <xf numFmtId="0" fontId="29" fillId="5" borderId="25" xfId="0" applyFont="1" applyFill="1" applyBorder="1" applyAlignment="1">
      <alignment vertical="center"/>
    </xf>
    <xf numFmtId="0" fontId="29" fillId="5" borderId="26" xfId="0" applyFont="1" applyFill="1" applyBorder="1" applyAlignment="1">
      <alignment horizontal="right" vertical="center" indent="1"/>
    </xf>
    <xf numFmtId="0" fontId="33" fillId="0" borderId="0" xfId="0" applyFont="1" applyAlignment="1">
      <alignment vertical="center"/>
    </xf>
    <xf numFmtId="9" fontId="2" fillId="0" borderId="0" xfId="2" applyFont="1" applyFill="1"/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4" fillId="0" borderId="0" xfId="3" applyFont="1" applyAlignment="1">
      <alignment horizontal="left" indent="2"/>
    </xf>
    <xf numFmtId="9" fontId="35" fillId="0" borderId="0" xfId="2" applyFont="1" applyFill="1"/>
    <xf numFmtId="0" fontId="34" fillId="0" borderId="0" xfId="0" applyFont="1"/>
    <xf numFmtId="9" fontId="34" fillId="0" borderId="0" xfId="3" applyNumberFormat="1" applyFont="1" applyFill="1"/>
    <xf numFmtId="9" fontId="34" fillId="0" borderId="0" xfId="2" applyFont="1" applyFill="1"/>
    <xf numFmtId="0" fontId="35" fillId="0" borderId="0" xfId="0" applyFont="1" applyAlignment="1">
      <alignment horizontal="left" indent="2"/>
    </xf>
    <xf numFmtId="0" fontId="16" fillId="0" borderId="0" xfId="3" applyFont="1"/>
    <xf numFmtId="0" fontId="34" fillId="0" borderId="0" xfId="3" applyFont="1" applyAlignment="1">
      <alignment horizontal="left" indent="5"/>
    </xf>
    <xf numFmtId="0" fontId="34" fillId="0" borderId="0" xfId="3" applyFont="1" applyAlignment="1">
      <alignment horizontal="left" indent="10"/>
    </xf>
    <xf numFmtId="0" fontId="36" fillId="5" borderId="1" xfId="3" applyFont="1" applyFill="1" applyBorder="1" applyAlignment="1">
      <alignment horizontal="left" vertical="center"/>
    </xf>
  </cellXfs>
  <cellStyles count="6">
    <cellStyle name="Comma" xfId="1" builtinId="3"/>
    <cellStyle name="Comma 2" xfId="4"/>
    <cellStyle name="Hyperlink" xfId="3" builtinId="8"/>
    <cellStyle name="Normal" xfId="0" builtinId="0"/>
    <cellStyle name="Percent" xfId="2" builtinId="5"/>
    <cellStyle name="Percent 2" xf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632883</xdr:colOff>
      <xdr:row>49</xdr:row>
      <xdr:rowOff>25487</xdr:rowOff>
    </xdr:from>
    <xdr:to>
      <xdr:col>16</xdr:col>
      <xdr:colOff>47473</xdr:colOff>
      <xdr:row>51</xdr:row>
      <xdr:rowOff>1514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4383" y="9931487"/>
          <a:ext cx="544890" cy="522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julcreative.com/free-marketing-assessment-powered-by-jul" TargetMode="External"/><Relationship Id="rId20" Type="http://schemas.openxmlformats.org/officeDocument/2006/relationships/hyperlink" Target="https://www.julcreative.com/free-marketing-assessment-powered-by-jul" TargetMode="External"/><Relationship Id="rId21" Type="http://schemas.openxmlformats.org/officeDocument/2006/relationships/drawing" Target="../drawings/drawing1.xml"/><Relationship Id="rId10" Type="http://schemas.openxmlformats.org/officeDocument/2006/relationships/hyperlink" Target="https://www.julcreative.com/free-marketing-assessment-powered-by-jul" TargetMode="External"/><Relationship Id="rId11" Type="http://schemas.openxmlformats.org/officeDocument/2006/relationships/hyperlink" Target="https://www.julcreative.com/free-marketing-assessment-powered-by-jul" TargetMode="External"/><Relationship Id="rId12" Type="http://schemas.openxmlformats.org/officeDocument/2006/relationships/hyperlink" Target="https://www.julcreative.com/free-marketing-assessment-powered-by-jul" TargetMode="External"/><Relationship Id="rId13" Type="http://schemas.openxmlformats.org/officeDocument/2006/relationships/hyperlink" Target="https://www.julcreative.com/free-marketing-assessment-powered-by-jul" TargetMode="External"/><Relationship Id="rId14" Type="http://schemas.openxmlformats.org/officeDocument/2006/relationships/hyperlink" Target="https://www.julcreative.com/free-marketing-assessment-powered-by-jul" TargetMode="External"/><Relationship Id="rId15" Type="http://schemas.openxmlformats.org/officeDocument/2006/relationships/hyperlink" Target="https://www.julcreative.com/free-marketing-assessment-powered-by-jul" TargetMode="External"/><Relationship Id="rId16" Type="http://schemas.openxmlformats.org/officeDocument/2006/relationships/hyperlink" Target="https://www.julcreative.com/free-marketing-assessment-powered-by-jul" TargetMode="External"/><Relationship Id="rId17" Type="http://schemas.openxmlformats.org/officeDocument/2006/relationships/hyperlink" Target="https://www.julcreative.com/free-marketing-assessment-powered-by-jul" TargetMode="External"/><Relationship Id="rId18" Type="http://schemas.openxmlformats.org/officeDocument/2006/relationships/hyperlink" Target="https://www.julcreative.com/free-marketing-assessment-powered-by-jul" TargetMode="External"/><Relationship Id="rId19" Type="http://schemas.openxmlformats.org/officeDocument/2006/relationships/hyperlink" Target="https://www.julcreative.com/free-marketing-assessment-powered-by-jul" TargetMode="External"/><Relationship Id="rId1" Type="http://schemas.openxmlformats.org/officeDocument/2006/relationships/hyperlink" Target="http://www.julcreative.com/" TargetMode="External"/><Relationship Id="rId2" Type="http://schemas.openxmlformats.org/officeDocument/2006/relationships/hyperlink" Target="https://www.julcreative.com/blog/how-can-buyer-personas-improve-my-business" TargetMode="External"/><Relationship Id="rId3" Type="http://schemas.openxmlformats.org/officeDocument/2006/relationships/hyperlink" Target="https://www.julcreative.com/blog/focus-on-buyer-part-2-why-manufacturing-needs-inbound-sales-enablement" TargetMode="External"/><Relationship Id="rId4" Type="http://schemas.openxmlformats.org/officeDocument/2006/relationships/hyperlink" Target="https://www.julcreative.com/blog/create-relevant-content-for-measurable-marketing-strategy-results" TargetMode="External"/><Relationship Id="rId5" Type="http://schemas.openxmlformats.org/officeDocument/2006/relationships/hyperlink" Target="https://www.julcreative.com/blog/manufacturers-a-fresh-content-marketing-strategy-to-grow-your-profits-in-2016" TargetMode="External"/><Relationship Id="rId6" Type="http://schemas.openxmlformats.org/officeDocument/2006/relationships/hyperlink" Target="https://www.julcreative.com/blog/what-inbound-marketing-is-and-why-you-might-need-it" TargetMode="External"/><Relationship Id="rId7" Type="http://schemas.openxmlformats.org/officeDocument/2006/relationships/hyperlink" Target="https://www.julcreative.com/blog/lead-generation-stuck-in-90s-content-marketing-builds-sales-pipeline" TargetMode="External"/><Relationship Id="rId8" Type="http://schemas.openxmlformats.org/officeDocument/2006/relationships/hyperlink" Target="https://www.julcreative.com/free-marketing-assessment-powered-by-j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X55"/>
  <sheetViews>
    <sheetView showGridLines="0" tabSelected="1" zoomScale="130" zoomScaleNormal="130" zoomScalePageLayoutView="130" workbookViewId="0">
      <selection activeCell="H30" sqref="H30"/>
    </sheetView>
  </sheetViews>
  <sheetFormatPr baseColWidth="10" defaultRowHeight="16" x14ac:dyDescent="0.2"/>
  <cols>
    <col min="1" max="1" width="2.83203125" style="1" customWidth="1"/>
    <col min="2" max="2" width="32" style="1" customWidth="1"/>
    <col min="3" max="4" width="14.83203125" style="1" customWidth="1"/>
    <col min="5" max="6" width="1.6640625" style="1" customWidth="1"/>
    <col min="7" max="9" width="14.83203125" style="1" customWidth="1"/>
    <col min="10" max="11" width="1.6640625" style="1" customWidth="1"/>
    <col min="12" max="12" width="27.6640625" style="1" customWidth="1"/>
    <col min="13" max="14" width="14.83203125" style="1" customWidth="1"/>
    <col min="15" max="15" width="1.1640625" style="1" customWidth="1"/>
    <col min="16" max="16" width="14.83203125" style="1" customWidth="1"/>
    <col min="17" max="17" width="21.83203125" style="1" customWidth="1"/>
    <col min="18" max="18" width="15" style="1" customWidth="1"/>
    <col min="19" max="19" width="3.33203125" style="1" customWidth="1"/>
    <col min="20" max="20" width="2.83203125" style="1" customWidth="1"/>
    <col min="21" max="21" width="15.83203125" style="1" customWidth="1"/>
    <col min="22" max="24" width="11.83203125" style="1" customWidth="1"/>
    <col min="25" max="16384" width="10.83203125" style="1"/>
  </cols>
  <sheetData>
    <row r="1" spans="2:24" ht="10" customHeight="1" x14ac:dyDescent="0.2"/>
    <row r="2" spans="2:24" s="3" customFormat="1" ht="28" customHeight="1" x14ac:dyDescent="0.3">
      <c r="B2" s="2" t="s">
        <v>0</v>
      </c>
      <c r="P2" s="4" t="s">
        <v>1</v>
      </c>
    </row>
    <row r="3" spans="2:24" ht="10" customHeight="1" x14ac:dyDescent="0.2">
      <c r="B3" s="5"/>
    </row>
    <row r="4" spans="2:24" ht="24" customHeight="1" x14ac:dyDescent="0.2">
      <c r="B4" s="6" t="s">
        <v>2</v>
      </c>
      <c r="C4" s="7" t="s">
        <v>3</v>
      </c>
      <c r="D4" s="8"/>
      <c r="J4" s="9"/>
      <c r="K4" s="9"/>
      <c r="L4" s="9"/>
      <c r="N4" s="10" t="s">
        <v>4</v>
      </c>
      <c r="O4" s="11"/>
      <c r="P4" s="10" t="s">
        <v>5</v>
      </c>
      <c r="R4" s="12" t="s">
        <v>4</v>
      </c>
      <c r="S4" s="13"/>
    </row>
    <row r="5" spans="2:24" s="9" customFormat="1" ht="6" customHeight="1" x14ac:dyDescent="0.35">
      <c r="B5" s="14"/>
      <c r="C5" s="15"/>
      <c r="D5" s="16"/>
      <c r="N5" s="17">
        <f>I35</f>
        <v>8.490384615384615</v>
      </c>
      <c r="O5" s="18"/>
      <c r="P5" s="17">
        <f>P35</f>
        <v>3.2646153846153845</v>
      </c>
      <c r="R5" s="19">
        <f>N5/P5</f>
        <v>2.6007304429783225</v>
      </c>
      <c r="S5" s="20"/>
    </row>
    <row r="6" spans="2:24" ht="17" customHeight="1" x14ac:dyDescent="0.2">
      <c r="B6" s="6" t="s">
        <v>6</v>
      </c>
      <c r="C6" s="21"/>
      <c r="D6" s="22">
        <v>1500000</v>
      </c>
      <c r="H6" s="23"/>
      <c r="I6" s="23"/>
      <c r="J6" s="23"/>
      <c r="K6" s="23"/>
      <c r="L6" s="24" t="s">
        <v>7</v>
      </c>
      <c r="N6" s="25"/>
      <c r="O6" s="26"/>
      <c r="P6" s="25"/>
      <c r="R6" s="27"/>
      <c r="S6" s="28" t="s">
        <v>8</v>
      </c>
      <c r="T6" s="29"/>
    </row>
    <row r="7" spans="2:24" ht="17" customHeight="1" x14ac:dyDescent="0.2">
      <c r="B7" s="6" t="s">
        <v>9</v>
      </c>
      <c r="C7" s="30"/>
      <c r="D7" s="31">
        <v>2.8000000000000001E-2</v>
      </c>
      <c r="I7" s="9"/>
      <c r="J7" s="32"/>
      <c r="K7" s="32"/>
      <c r="L7" s="33" t="s">
        <v>10</v>
      </c>
      <c r="N7" s="34"/>
      <c r="O7" s="35"/>
      <c r="P7" s="34"/>
      <c r="R7" s="36"/>
      <c r="S7" s="37"/>
    </row>
    <row r="8" spans="2:24" ht="6" customHeight="1" x14ac:dyDescent="0.2"/>
    <row r="9" spans="2:24" s="46" customFormat="1" ht="31" customHeight="1" x14ac:dyDescent="0.2">
      <c r="B9" s="38" t="s">
        <v>11</v>
      </c>
      <c r="C9" s="39" t="s">
        <v>12</v>
      </c>
      <c r="D9" s="39"/>
      <c r="E9" s="40"/>
      <c r="F9" s="41"/>
      <c r="G9" s="42" t="s">
        <v>13</v>
      </c>
      <c r="H9" s="39"/>
      <c r="I9" s="39"/>
      <c r="J9" s="43"/>
      <c r="K9" s="44"/>
      <c r="L9" s="45" t="s">
        <v>14</v>
      </c>
      <c r="M9" s="44"/>
      <c r="N9" s="44"/>
      <c r="O9" s="44"/>
      <c r="P9" s="44"/>
      <c r="R9" s="47" t="s">
        <v>15</v>
      </c>
      <c r="S9" s="48"/>
      <c r="T9" s="48"/>
      <c r="U9" s="48"/>
      <c r="V9" s="49" t="s">
        <v>16</v>
      </c>
      <c r="W9" s="49" t="s">
        <v>17</v>
      </c>
      <c r="X9" s="50" t="s">
        <v>18</v>
      </c>
    </row>
    <row r="10" spans="2:24" s="58" customFormat="1" ht="22" customHeight="1" x14ac:dyDescent="0.2">
      <c r="B10" s="51" t="s">
        <v>19</v>
      </c>
      <c r="C10" s="52" t="s">
        <v>20</v>
      </c>
      <c r="D10" s="53" t="s">
        <v>21</v>
      </c>
      <c r="E10" s="53"/>
      <c r="F10" s="54"/>
      <c r="G10" s="53" t="s">
        <v>20</v>
      </c>
      <c r="H10" s="53" t="s">
        <v>21</v>
      </c>
      <c r="I10" s="53" t="s">
        <v>22</v>
      </c>
      <c r="J10" s="55"/>
      <c r="K10" s="56"/>
      <c r="L10" s="56"/>
      <c r="M10" s="57" t="s">
        <v>16</v>
      </c>
      <c r="N10" s="57" t="s">
        <v>20</v>
      </c>
      <c r="O10" s="57"/>
      <c r="P10" s="57" t="s">
        <v>21</v>
      </c>
      <c r="R10" s="59" t="s">
        <v>23</v>
      </c>
      <c r="S10" s="60"/>
      <c r="T10" s="60"/>
      <c r="U10" s="60"/>
      <c r="V10" s="61">
        <v>3</v>
      </c>
      <c r="W10" s="62"/>
      <c r="X10" s="63"/>
    </row>
    <row r="11" spans="2:24" ht="9" customHeight="1" x14ac:dyDescent="0.2">
      <c r="D11" s="64"/>
      <c r="E11" s="64"/>
      <c r="F11" s="65"/>
      <c r="G11" s="64"/>
      <c r="H11" s="64"/>
      <c r="I11" s="64"/>
      <c r="J11" s="66"/>
      <c r="K11" s="67"/>
      <c r="L11" s="67"/>
      <c r="M11" s="68"/>
      <c r="N11" s="68"/>
      <c r="O11" s="68"/>
      <c r="P11" s="68"/>
      <c r="R11" s="69"/>
      <c r="S11" s="64"/>
      <c r="T11" s="64"/>
      <c r="U11" s="64"/>
      <c r="V11" s="70"/>
      <c r="W11" s="71"/>
      <c r="X11" s="72"/>
    </row>
    <row r="12" spans="2:24" ht="19" customHeight="1" x14ac:dyDescent="0.2">
      <c r="B12" s="1" t="s">
        <v>24</v>
      </c>
      <c r="C12" s="73">
        <v>5000</v>
      </c>
      <c r="D12" s="74">
        <f>C12*12</f>
        <v>60000</v>
      </c>
      <c r="E12" s="75"/>
      <c r="F12" s="76"/>
      <c r="G12" s="74">
        <f>C12*(1+G13)</f>
        <v>5250</v>
      </c>
      <c r="H12" s="75">
        <f>G12*12</f>
        <v>63000</v>
      </c>
      <c r="I12" s="75">
        <f>H12-D12</f>
        <v>3000</v>
      </c>
      <c r="J12" s="77"/>
      <c r="K12" s="74"/>
      <c r="L12" s="78" t="s">
        <v>25</v>
      </c>
      <c r="M12" s="79">
        <f>V13</f>
        <v>120</v>
      </c>
      <c r="N12" s="79">
        <f>M12*$W$16</f>
        <v>2640</v>
      </c>
      <c r="O12" s="79"/>
      <c r="P12" s="79">
        <f>N12*12</f>
        <v>31680</v>
      </c>
      <c r="R12" s="80" t="s">
        <v>26</v>
      </c>
      <c r="S12" s="81"/>
      <c r="T12" s="81"/>
      <c r="U12" s="81"/>
      <c r="V12" s="82">
        <v>40</v>
      </c>
      <c r="W12" s="83">
        <f>V12*W16</f>
        <v>880</v>
      </c>
      <c r="X12" s="84">
        <f>W12*12</f>
        <v>10560</v>
      </c>
    </row>
    <row r="13" spans="2:24" s="94" customFormat="1" ht="19" customHeight="1" x14ac:dyDescent="0.2">
      <c r="B13" s="85" t="s">
        <v>27</v>
      </c>
      <c r="C13" s="86"/>
      <c r="D13" s="87"/>
      <c r="E13" s="88"/>
      <c r="F13" s="89"/>
      <c r="G13" s="90">
        <v>0.05</v>
      </c>
      <c r="H13" s="88"/>
      <c r="I13" s="88"/>
      <c r="J13" s="91"/>
      <c r="K13" s="87"/>
      <c r="L13" s="87" t="s">
        <v>28</v>
      </c>
      <c r="M13" s="92">
        <f>V10</f>
        <v>3</v>
      </c>
      <c r="N13" s="93"/>
      <c r="O13" s="93"/>
      <c r="P13" s="86"/>
      <c r="R13" s="95" t="s">
        <v>29</v>
      </c>
      <c r="S13" s="96"/>
      <c r="T13" s="96"/>
      <c r="U13" s="96"/>
      <c r="V13" s="97">
        <f>$V10*V12</f>
        <v>120</v>
      </c>
      <c r="W13" s="97">
        <f>$V10*W12</f>
        <v>2640</v>
      </c>
      <c r="X13" s="98">
        <f>$V10*X12</f>
        <v>31680</v>
      </c>
    </row>
    <row r="14" spans="2:24" s="101" customFormat="1" ht="11" customHeight="1" x14ac:dyDescent="0.2">
      <c r="B14" s="99"/>
      <c r="C14" s="86"/>
      <c r="D14" s="87"/>
      <c r="E14" s="88"/>
      <c r="F14" s="89"/>
      <c r="G14" s="100"/>
      <c r="H14" s="88"/>
      <c r="I14" s="88"/>
      <c r="J14" s="91"/>
      <c r="K14" s="87"/>
      <c r="L14" s="87"/>
      <c r="M14" s="93"/>
      <c r="N14" s="93"/>
      <c r="O14" s="93"/>
      <c r="P14" s="86"/>
      <c r="R14" s="102"/>
      <c r="S14" s="103"/>
      <c r="T14" s="103"/>
      <c r="U14" s="103"/>
      <c r="V14" s="104"/>
      <c r="W14" s="104"/>
      <c r="X14" s="84"/>
    </row>
    <row r="15" spans="2:24" s="94" customFormat="1" ht="19" customHeight="1" x14ac:dyDescent="0.2">
      <c r="B15" s="1" t="s">
        <v>30</v>
      </c>
      <c r="C15" s="73">
        <v>75</v>
      </c>
      <c r="D15" s="74">
        <f>D12*D16</f>
        <v>900</v>
      </c>
      <c r="E15" s="75"/>
      <c r="F15" s="76"/>
      <c r="G15" s="105">
        <f>G12*G16</f>
        <v>131.25</v>
      </c>
      <c r="H15" s="75">
        <f>H12*H16</f>
        <v>1575</v>
      </c>
      <c r="I15" s="75">
        <f>H15-D15</f>
        <v>675</v>
      </c>
      <c r="J15" s="77"/>
      <c r="K15" s="74"/>
      <c r="L15" s="74" t="s">
        <v>31</v>
      </c>
      <c r="M15" s="106">
        <f>M12*M16</f>
        <v>2.4</v>
      </c>
      <c r="N15" s="107">
        <f>N12*N16</f>
        <v>52.800000000000004</v>
      </c>
      <c r="O15" s="107"/>
      <c r="P15" s="107">
        <f>P12*P16</f>
        <v>633.6</v>
      </c>
      <c r="R15" s="69" t="s">
        <v>32</v>
      </c>
      <c r="S15" s="64"/>
      <c r="T15" s="64"/>
      <c r="U15" s="64"/>
      <c r="V15" s="108">
        <v>6</v>
      </c>
      <c r="W15" s="71">
        <f>V15*W16</f>
        <v>132</v>
      </c>
      <c r="X15" s="72">
        <f>W15*12</f>
        <v>1584</v>
      </c>
    </row>
    <row r="16" spans="2:24" ht="19" customHeight="1" x14ac:dyDescent="0.2">
      <c r="B16" s="85" t="s">
        <v>33</v>
      </c>
      <c r="C16" s="109">
        <f>C15/C12</f>
        <v>1.4999999999999999E-2</v>
      </c>
      <c r="D16" s="110">
        <f>C16</f>
        <v>1.4999999999999999E-2</v>
      </c>
      <c r="E16" s="111"/>
      <c r="F16" s="112"/>
      <c r="G16" s="113">
        <v>2.5000000000000001E-2</v>
      </c>
      <c r="H16" s="111">
        <f>G16</f>
        <v>2.5000000000000001E-2</v>
      </c>
      <c r="I16" s="111">
        <f>H16-D16</f>
        <v>1.0000000000000002E-2</v>
      </c>
      <c r="J16" s="114"/>
      <c r="K16" s="111"/>
      <c r="L16" s="115" t="s">
        <v>34</v>
      </c>
      <c r="M16" s="116">
        <v>0.02</v>
      </c>
      <c r="N16" s="117">
        <f>M16</f>
        <v>0.02</v>
      </c>
      <c r="O16" s="117"/>
      <c r="P16" s="117">
        <f>N16</f>
        <v>0.02</v>
      </c>
      <c r="R16" s="69" t="s">
        <v>35</v>
      </c>
      <c r="S16" s="64"/>
      <c r="T16" s="64"/>
      <c r="U16" s="64"/>
      <c r="V16" s="70">
        <v>1</v>
      </c>
      <c r="W16" s="71">
        <v>22</v>
      </c>
      <c r="X16" s="72">
        <f>W16*12</f>
        <v>264</v>
      </c>
    </row>
    <row r="17" spans="2:24" ht="10" customHeight="1" x14ac:dyDescent="0.2">
      <c r="B17" s="118"/>
      <c r="C17" s="109"/>
      <c r="D17" s="110"/>
      <c r="E17" s="111"/>
      <c r="F17" s="112"/>
      <c r="G17" s="119"/>
      <c r="H17" s="111"/>
      <c r="I17" s="111"/>
      <c r="J17" s="114"/>
      <c r="K17" s="111"/>
      <c r="L17" s="110"/>
      <c r="M17" s="109"/>
      <c r="N17" s="109"/>
      <c r="O17" s="109"/>
      <c r="P17" s="109"/>
      <c r="R17" s="69"/>
      <c r="S17" s="64"/>
      <c r="T17" s="64"/>
      <c r="U17" s="64"/>
      <c r="V17" s="71"/>
      <c r="W17" s="71"/>
      <c r="X17" s="72"/>
    </row>
    <row r="18" spans="2:24" ht="19" customHeight="1" x14ac:dyDescent="0.2">
      <c r="B18" s="1" t="s">
        <v>36</v>
      </c>
      <c r="C18" s="73">
        <v>10</v>
      </c>
      <c r="D18" s="74">
        <f>D15*D19</f>
        <v>120</v>
      </c>
      <c r="E18" s="75"/>
      <c r="F18" s="76"/>
      <c r="G18" s="120">
        <f>G15*G19</f>
        <v>32.8125</v>
      </c>
      <c r="H18" s="75">
        <f>H15*H19</f>
        <v>393.75</v>
      </c>
      <c r="I18" s="75">
        <f>H18-D18</f>
        <v>273.75</v>
      </c>
      <c r="J18" s="77"/>
      <c r="K18" s="75"/>
      <c r="L18" s="74" t="s">
        <v>36</v>
      </c>
      <c r="M18" s="106">
        <f>M15*M19</f>
        <v>0.6</v>
      </c>
      <c r="N18" s="107">
        <f>N15*N19</f>
        <v>13.200000000000001</v>
      </c>
      <c r="O18" s="107"/>
      <c r="P18" s="107">
        <f>P15*P19</f>
        <v>158.4</v>
      </c>
      <c r="R18" s="69" t="s">
        <v>37</v>
      </c>
      <c r="S18" s="64"/>
      <c r="T18" s="64"/>
      <c r="U18" s="64"/>
      <c r="V18" s="64"/>
      <c r="W18" s="121">
        <v>6000</v>
      </c>
      <c r="X18" s="122">
        <f>W18*12</f>
        <v>72000</v>
      </c>
    </row>
    <row r="19" spans="2:24" ht="19" customHeight="1" x14ac:dyDescent="0.2">
      <c r="B19" s="85" t="s">
        <v>38</v>
      </c>
      <c r="C19" s="123">
        <f>C18/C15</f>
        <v>0.13333333333333333</v>
      </c>
      <c r="D19" s="124">
        <f>C19</f>
        <v>0.13333333333333333</v>
      </c>
      <c r="E19" s="125"/>
      <c r="F19" s="126"/>
      <c r="G19" s="127">
        <v>0.25</v>
      </c>
      <c r="H19" s="125">
        <f>G19</f>
        <v>0.25</v>
      </c>
      <c r="I19" s="125">
        <f>H19</f>
        <v>0.25</v>
      </c>
      <c r="J19" s="128"/>
      <c r="K19" s="125"/>
      <c r="L19" s="129" t="s">
        <v>39</v>
      </c>
      <c r="M19" s="130">
        <v>0.25</v>
      </c>
      <c r="N19" s="131">
        <f>M19</f>
        <v>0.25</v>
      </c>
      <c r="O19" s="131"/>
      <c r="P19" s="131">
        <f>N19</f>
        <v>0.25</v>
      </c>
      <c r="R19" s="69" t="s">
        <v>40</v>
      </c>
      <c r="S19" s="64"/>
      <c r="T19" s="64"/>
      <c r="U19" s="64"/>
      <c r="V19" s="64"/>
      <c r="W19" s="121">
        <v>0</v>
      </c>
      <c r="X19" s="122">
        <f>W19*12</f>
        <v>0</v>
      </c>
    </row>
    <row r="20" spans="2:24" ht="19" customHeight="1" x14ac:dyDescent="0.2">
      <c r="B20" s="1" t="s">
        <v>41</v>
      </c>
      <c r="C20" s="132">
        <f>C18*$D6</f>
        <v>15000000</v>
      </c>
      <c r="D20" s="133">
        <f>D18*$D6</f>
        <v>180000000</v>
      </c>
      <c r="E20" s="125"/>
      <c r="F20" s="134"/>
      <c r="G20" s="135">
        <f>G18*$D6</f>
        <v>49218750</v>
      </c>
      <c r="H20" s="135">
        <f>H18*$D6</f>
        <v>590625000</v>
      </c>
      <c r="I20" s="135">
        <f>H20-D20</f>
        <v>410625000</v>
      </c>
      <c r="J20" s="128"/>
      <c r="K20" s="136"/>
      <c r="L20" s="1" t="s">
        <v>41</v>
      </c>
      <c r="M20" s="132">
        <f>M18*$D6</f>
        <v>900000</v>
      </c>
      <c r="N20" s="132">
        <f>N18*$D6</f>
        <v>19800000</v>
      </c>
      <c r="O20" s="132"/>
      <c r="P20" s="132">
        <f>P18*$D6</f>
        <v>237600000</v>
      </c>
      <c r="R20" s="69" t="s">
        <v>42</v>
      </c>
      <c r="S20" s="64"/>
      <c r="T20" s="64"/>
      <c r="U20" s="64"/>
      <c r="V20" s="64"/>
      <c r="W20" s="137">
        <f>V10*W18+W19</f>
        <v>18000</v>
      </c>
      <c r="X20" s="122">
        <f>W20*12</f>
        <v>216000</v>
      </c>
    </row>
    <row r="21" spans="2:24" ht="19" customHeight="1" x14ac:dyDescent="0.2">
      <c r="B21" s="1" t="s">
        <v>43</v>
      </c>
      <c r="C21" s="132">
        <f>C20*$D7</f>
        <v>420000</v>
      </c>
      <c r="D21" s="133">
        <f>D20*$D7</f>
        <v>5040000</v>
      </c>
      <c r="E21" s="125"/>
      <c r="F21" s="134"/>
      <c r="G21" s="135">
        <f>G20*$D7</f>
        <v>1378125</v>
      </c>
      <c r="H21" s="135">
        <f>H20*$D7</f>
        <v>16537500</v>
      </c>
      <c r="I21" s="135">
        <f>I20*$D7</f>
        <v>11497500</v>
      </c>
      <c r="J21" s="128"/>
      <c r="K21" s="136"/>
      <c r="L21" s="1" t="s">
        <v>43</v>
      </c>
      <c r="M21" s="132">
        <f>M20*$D7</f>
        <v>25200</v>
      </c>
      <c r="N21" s="132">
        <f>N20*$D7</f>
        <v>554400</v>
      </c>
      <c r="O21" s="132"/>
      <c r="P21" s="132">
        <f>P20*$D7</f>
        <v>6652800</v>
      </c>
      <c r="R21" s="69"/>
      <c r="S21" s="64"/>
      <c r="T21" s="64"/>
      <c r="U21" s="64"/>
      <c r="V21" s="64"/>
      <c r="W21" s="137"/>
      <c r="X21" s="122"/>
    </row>
    <row r="22" spans="2:24" ht="8" customHeight="1" x14ac:dyDescent="0.2">
      <c r="D22" s="67"/>
      <c r="E22" s="125"/>
      <c r="F22" s="65"/>
      <c r="G22" s="64"/>
      <c r="H22" s="64"/>
      <c r="I22" s="64"/>
      <c r="J22" s="128"/>
      <c r="R22" s="69"/>
      <c r="S22" s="64"/>
      <c r="T22" s="64"/>
      <c r="U22" s="64"/>
      <c r="V22" s="64"/>
      <c r="W22" s="137"/>
      <c r="X22" s="122"/>
    </row>
    <row r="23" spans="2:24" ht="19" customHeight="1" x14ac:dyDescent="0.2">
      <c r="B23" s="1" t="s">
        <v>44</v>
      </c>
      <c r="C23" s="138">
        <v>1</v>
      </c>
      <c r="D23" s="139">
        <f>D18*D24</f>
        <v>12</v>
      </c>
      <c r="E23" s="125"/>
      <c r="F23" s="140"/>
      <c r="G23" s="141">
        <f>G18*G24</f>
        <v>3.9375</v>
      </c>
      <c r="H23" s="142">
        <f>H18*H24</f>
        <v>47.25</v>
      </c>
      <c r="I23" s="142">
        <f>H23-D23</f>
        <v>35.25</v>
      </c>
      <c r="J23" s="128"/>
      <c r="K23" s="142"/>
      <c r="L23" s="143" t="s">
        <v>44</v>
      </c>
      <c r="M23" s="29">
        <f>M18*M24</f>
        <v>0.09</v>
      </c>
      <c r="N23" s="144">
        <f>N18*N24</f>
        <v>1.98</v>
      </c>
      <c r="O23" s="144"/>
      <c r="P23" s="144">
        <f>P18*P24</f>
        <v>23.76</v>
      </c>
      <c r="R23" s="145" t="s">
        <v>45</v>
      </c>
      <c r="S23" s="146"/>
      <c r="T23" s="146"/>
      <c r="U23" s="146"/>
      <c r="V23" s="64"/>
      <c r="W23" s="64"/>
      <c r="X23" s="147"/>
    </row>
    <row r="24" spans="2:24" ht="19" customHeight="1" x14ac:dyDescent="0.2">
      <c r="B24" s="85" t="s">
        <v>46</v>
      </c>
      <c r="C24" s="93">
        <f>C23/C18</f>
        <v>0.1</v>
      </c>
      <c r="D24" s="100">
        <f>C24</f>
        <v>0.1</v>
      </c>
      <c r="E24" s="148"/>
      <c r="F24" s="149"/>
      <c r="G24" s="150">
        <v>0.12</v>
      </c>
      <c r="H24" s="148">
        <f>G24</f>
        <v>0.12</v>
      </c>
      <c r="I24" s="148">
        <f>H24-D24</f>
        <v>1.999999999999999E-2</v>
      </c>
      <c r="J24" s="151"/>
      <c r="K24" s="148"/>
      <c r="L24" s="148" t="s">
        <v>47</v>
      </c>
      <c r="M24" s="152">
        <v>0.15</v>
      </c>
      <c r="N24" s="153">
        <f>M24</f>
        <v>0.15</v>
      </c>
      <c r="O24" s="153"/>
      <c r="P24" s="153">
        <f>N24</f>
        <v>0.15</v>
      </c>
      <c r="R24" s="69" t="s">
        <v>48</v>
      </c>
      <c r="S24" s="64"/>
      <c r="T24" s="64"/>
      <c r="U24" s="64"/>
      <c r="V24" s="154">
        <f>V12/V15</f>
        <v>6.666666666666667</v>
      </c>
      <c r="W24" s="155"/>
      <c r="X24" s="156"/>
    </row>
    <row r="25" spans="2:24" ht="19" customHeight="1" x14ac:dyDescent="0.2">
      <c r="B25" s="1" t="s">
        <v>49</v>
      </c>
      <c r="C25" s="132">
        <f>C23*$D6</f>
        <v>1500000</v>
      </c>
      <c r="D25" s="133">
        <f>D23*$D6</f>
        <v>18000000</v>
      </c>
      <c r="E25" s="136"/>
      <c r="F25" s="134"/>
      <c r="G25" s="135">
        <f>G23*$D6</f>
        <v>5906250</v>
      </c>
      <c r="H25" s="135">
        <f>H23*$D6</f>
        <v>70875000</v>
      </c>
      <c r="I25" s="135">
        <f>H25-D25</f>
        <v>52875000</v>
      </c>
      <c r="J25" s="157"/>
      <c r="K25" s="136"/>
      <c r="L25" s="1" t="s">
        <v>49</v>
      </c>
      <c r="M25" s="132">
        <f>M23*$D6</f>
        <v>135000</v>
      </c>
      <c r="N25" s="132">
        <f>N23*$D6</f>
        <v>2970000</v>
      </c>
      <c r="O25" s="132"/>
      <c r="P25" s="132">
        <f>P23*$D6</f>
        <v>35640000</v>
      </c>
      <c r="R25" s="158" t="s">
        <v>50</v>
      </c>
      <c r="S25" s="159"/>
      <c r="T25" s="159"/>
      <c r="U25" s="159"/>
      <c r="V25" s="160">
        <f>60/V24</f>
        <v>9</v>
      </c>
      <c r="W25" s="161"/>
      <c r="X25" s="162"/>
    </row>
    <row r="26" spans="2:24" ht="19" customHeight="1" x14ac:dyDescent="0.2">
      <c r="B26" s="1" t="s">
        <v>51</v>
      </c>
      <c r="C26" s="132">
        <f>C25*$D7</f>
        <v>42000</v>
      </c>
      <c r="D26" s="133">
        <f>D25*$D7</f>
        <v>504000</v>
      </c>
      <c r="E26" s="136"/>
      <c r="F26" s="134"/>
      <c r="G26" s="135">
        <f>G25*$D7</f>
        <v>165375</v>
      </c>
      <c r="H26" s="135">
        <f>H25*$D7</f>
        <v>1984500</v>
      </c>
      <c r="I26" s="135">
        <f>H26-D26</f>
        <v>1480500</v>
      </c>
      <c r="J26" s="163"/>
      <c r="K26" s="136"/>
      <c r="L26" s="1" t="s">
        <v>51</v>
      </c>
      <c r="M26" s="132">
        <f>M25*$D7</f>
        <v>3780</v>
      </c>
      <c r="N26" s="132">
        <f>N25*$D7</f>
        <v>83160</v>
      </c>
      <c r="O26" s="132"/>
      <c r="P26" s="132">
        <f>P25*$D7</f>
        <v>997920</v>
      </c>
    </row>
    <row r="27" spans="2:24" ht="8" customHeight="1" x14ac:dyDescent="0.2">
      <c r="D27" s="164"/>
      <c r="E27" s="165"/>
      <c r="F27" s="166"/>
      <c r="G27" s="64"/>
      <c r="H27" s="165"/>
      <c r="I27" s="165"/>
      <c r="J27" s="167"/>
      <c r="K27" s="165"/>
      <c r="L27" s="165"/>
      <c r="P27" s="9"/>
    </row>
    <row r="28" spans="2:24" ht="30" customHeight="1" x14ac:dyDescent="0.2">
      <c r="B28" s="168" t="s">
        <v>52</v>
      </c>
      <c r="C28" s="169"/>
      <c r="D28" s="170"/>
      <c r="E28" s="171"/>
      <c r="F28" s="172"/>
      <c r="G28" s="173"/>
      <c r="H28" s="171"/>
      <c r="I28" s="171"/>
      <c r="J28" s="174"/>
      <c r="K28" s="170"/>
      <c r="L28" s="175"/>
      <c r="M28" s="176"/>
      <c r="N28" s="176"/>
      <c r="O28" s="176"/>
      <c r="P28" s="176"/>
      <c r="R28" s="47" t="s">
        <v>53</v>
      </c>
      <c r="S28" s="48"/>
      <c r="T28" s="48"/>
      <c r="U28" s="48"/>
      <c r="V28" s="49" t="s">
        <v>54</v>
      </c>
      <c r="W28" s="177" t="s">
        <v>55</v>
      </c>
      <c r="X28" s="50" t="s">
        <v>56</v>
      </c>
    </row>
    <row r="29" spans="2:24" s="9" customFormat="1" ht="8" customHeight="1" x14ac:dyDescent="0.2">
      <c r="B29" s="178"/>
      <c r="D29" s="164"/>
      <c r="E29" s="165"/>
      <c r="F29" s="166"/>
      <c r="G29" s="179"/>
      <c r="H29" s="164"/>
      <c r="I29" s="164"/>
      <c r="J29" s="180"/>
      <c r="K29" s="164"/>
      <c r="L29" s="181"/>
      <c r="M29" s="182"/>
      <c r="N29" s="182"/>
      <c r="O29" s="182"/>
      <c r="P29" s="182"/>
      <c r="R29" s="183"/>
      <c r="S29" s="165"/>
      <c r="T29" s="165"/>
      <c r="U29" s="165"/>
      <c r="V29" s="165"/>
      <c r="W29" s="165"/>
      <c r="X29" s="184"/>
    </row>
    <row r="30" spans="2:24" ht="19" customHeight="1" x14ac:dyDescent="0.2">
      <c r="B30" s="185" t="s">
        <v>57</v>
      </c>
      <c r="C30" s="186">
        <v>12000</v>
      </c>
      <c r="D30" s="187">
        <f t="shared" ref="D30:D31" si="0">C30*12</f>
        <v>144000</v>
      </c>
      <c r="E30" s="136"/>
      <c r="F30" s="134"/>
      <c r="G30" s="187">
        <f>C30</f>
        <v>12000</v>
      </c>
      <c r="H30" s="187">
        <f>G30*12</f>
        <v>144000</v>
      </c>
      <c r="I30" s="187">
        <f>H30-D30</f>
        <v>0</v>
      </c>
      <c r="J30" s="188"/>
      <c r="K30" s="187"/>
      <c r="L30" s="187" t="s">
        <v>58</v>
      </c>
      <c r="M30" s="189"/>
      <c r="N30" s="189">
        <f>W20</f>
        <v>18000</v>
      </c>
      <c r="O30" s="189"/>
      <c r="P30" s="189">
        <f t="shared" ref="P30:P31" si="1">N30*12</f>
        <v>216000</v>
      </c>
      <c r="R30" s="69" t="s">
        <v>59</v>
      </c>
      <c r="S30" s="64"/>
      <c r="T30" s="64"/>
      <c r="U30" s="64"/>
      <c r="V30" s="190">
        <f>D33/D18</f>
        <v>1600</v>
      </c>
      <c r="W30" s="190">
        <f>H33/H18</f>
        <v>883.80952380952385</v>
      </c>
      <c r="X30" s="191">
        <f>P33/P18</f>
        <v>1477.2727272727273</v>
      </c>
    </row>
    <row r="31" spans="2:24" ht="19" customHeight="1" x14ac:dyDescent="0.2">
      <c r="B31" s="185" t="s">
        <v>60</v>
      </c>
      <c r="C31" s="186">
        <v>4000</v>
      </c>
      <c r="D31" s="187">
        <f t="shared" si="0"/>
        <v>48000</v>
      </c>
      <c r="E31" s="136"/>
      <c r="F31" s="134"/>
      <c r="G31" s="192">
        <f>C31+13000</f>
        <v>17000</v>
      </c>
      <c r="H31" s="187">
        <f>G31*12</f>
        <v>204000</v>
      </c>
      <c r="I31" s="187">
        <f>H31-D31</f>
        <v>156000</v>
      </c>
      <c r="J31" s="188"/>
      <c r="K31" s="187"/>
      <c r="L31" s="187" t="s">
        <v>61</v>
      </c>
      <c r="M31" s="189"/>
      <c r="N31" s="186">
        <v>1500</v>
      </c>
      <c r="O31" s="186"/>
      <c r="P31" s="193">
        <f t="shared" si="1"/>
        <v>18000</v>
      </c>
      <c r="R31" s="69" t="s">
        <v>62</v>
      </c>
      <c r="S31" s="64"/>
      <c r="T31" s="64"/>
      <c r="U31" s="64"/>
      <c r="V31" s="194">
        <f>D33/D23</f>
        <v>16000</v>
      </c>
      <c r="W31" s="190">
        <f>H33/H23</f>
        <v>7365.0793650793648</v>
      </c>
      <c r="X31" s="191">
        <f>P33/P23</f>
        <v>9848.484848484848</v>
      </c>
    </row>
    <row r="32" spans="2:24" s="9" customFormat="1" ht="8" customHeight="1" x14ac:dyDescent="0.2">
      <c r="B32" s="195"/>
      <c r="C32" s="196"/>
      <c r="D32" s="187"/>
      <c r="E32" s="136"/>
      <c r="F32" s="134"/>
      <c r="G32" s="197"/>
      <c r="H32" s="187"/>
      <c r="I32" s="187"/>
      <c r="J32" s="188"/>
      <c r="K32" s="187"/>
      <c r="L32" s="187"/>
      <c r="M32" s="189"/>
      <c r="N32" s="196"/>
      <c r="O32" s="196"/>
      <c r="P32" s="193"/>
      <c r="R32" s="183"/>
      <c r="S32" s="165"/>
      <c r="T32" s="165"/>
      <c r="U32" s="165"/>
      <c r="V32" s="198"/>
      <c r="W32" s="199"/>
      <c r="X32" s="200"/>
    </row>
    <row r="33" spans="2:24" ht="19" customHeight="1" x14ac:dyDescent="0.2">
      <c r="B33" s="201" t="s">
        <v>63</v>
      </c>
      <c r="C33" s="202">
        <f>SUM(C30:C31)</f>
        <v>16000</v>
      </c>
      <c r="D33" s="202">
        <f>SUM(D30:D31)</f>
        <v>192000</v>
      </c>
      <c r="E33" s="203"/>
      <c r="F33" s="204"/>
      <c r="G33" s="202">
        <f>SUM(G30:G31)</f>
        <v>29000</v>
      </c>
      <c r="H33" s="202">
        <f t="shared" ref="H33" si="2">SUM(H30:H31)</f>
        <v>348000</v>
      </c>
      <c r="I33" s="202">
        <f>H33-D33</f>
        <v>156000</v>
      </c>
      <c r="J33" s="205"/>
      <c r="K33" s="202"/>
      <c r="L33" s="202" t="s">
        <v>64</v>
      </c>
      <c r="M33" s="202"/>
      <c r="N33" s="202">
        <f>SUM(N30:N31)</f>
        <v>19500</v>
      </c>
      <c r="O33" s="202"/>
      <c r="P33" s="206">
        <f>N33*12</f>
        <v>234000</v>
      </c>
      <c r="R33" s="207" t="s">
        <v>65</v>
      </c>
      <c r="S33" s="208"/>
      <c r="T33" s="208"/>
      <c r="U33" s="208"/>
      <c r="V33" s="209">
        <f>D36</f>
        <v>1.625</v>
      </c>
      <c r="W33" s="209">
        <f>I35</f>
        <v>8.490384615384615</v>
      </c>
      <c r="X33" s="210">
        <f>P35</f>
        <v>3.2646153846153845</v>
      </c>
    </row>
    <row r="34" spans="2:24" ht="19" customHeight="1" x14ac:dyDescent="0.2">
      <c r="B34" s="211" t="s">
        <v>66</v>
      </c>
      <c r="C34" s="212">
        <f>C26-C33</f>
        <v>26000</v>
      </c>
      <c r="D34" s="213">
        <f>D26-D33</f>
        <v>312000</v>
      </c>
      <c r="E34" s="212"/>
      <c r="F34" s="214"/>
      <c r="G34" s="212">
        <f>G26-G33</f>
        <v>136375</v>
      </c>
      <c r="H34" s="213">
        <f>H26-H33</f>
        <v>1636500</v>
      </c>
      <c r="I34" s="213">
        <f>H34-D34</f>
        <v>1324500</v>
      </c>
      <c r="J34" s="215"/>
      <c r="K34" s="213"/>
      <c r="L34" s="213" t="s">
        <v>66</v>
      </c>
      <c r="M34" s="213"/>
      <c r="N34" s="213">
        <f>N26-N33</f>
        <v>63660</v>
      </c>
      <c r="O34" s="213"/>
      <c r="P34" s="216">
        <f>P26-P33</f>
        <v>763920</v>
      </c>
      <c r="R34" s="217"/>
      <c r="S34" s="217"/>
      <c r="T34" s="64"/>
      <c r="U34" s="64"/>
      <c r="V34" s="190"/>
    </row>
    <row r="35" spans="2:24" s="224" customFormat="1" ht="22" customHeight="1" x14ac:dyDescent="0.2">
      <c r="B35" s="218"/>
      <c r="C35" s="219"/>
      <c r="D35" s="219"/>
      <c r="E35" s="219"/>
      <c r="F35" s="220"/>
      <c r="G35" s="221" t="s">
        <v>67</v>
      </c>
      <c r="H35" s="221"/>
      <c r="I35" s="221">
        <f>I34/I33</f>
        <v>8.490384615384615</v>
      </c>
      <c r="J35" s="222"/>
      <c r="K35" s="219"/>
      <c r="L35" s="221" t="s">
        <v>67</v>
      </c>
      <c r="M35" s="221"/>
      <c r="N35" s="221"/>
      <c r="O35" s="221"/>
      <c r="P35" s="223">
        <f>P34/P33</f>
        <v>3.2646153846153845</v>
      </c>
      <c r="U35" s="60"/>
      <c r="V35" s="225"/>
    </row>
    <row r="36" spans="2:24" s="224" customFormat="1" ht="22" customHeight="1" x14ac:dyDescent="0.2">
      <c r="B36" s="218" t="s">
        <v>68</v>
      </c>
      <c r="C36" s="219"/>
      <c r="D36" s="219">
        <f>D34/D33</f>
        <v>1.625</v>
      </c>
      <c r="E36" s="219"/>
      <c r="F36" s="220"/>
      <c r="G36" s="219" t="s">
        <v>69</v>
      </c>
      <c r="H36" s="219"/>
      <c r="I36" s="219">
        <f>H34/H33</f>
        <v>4.7025862068965516</v>
      </c>
      <c r="J36" s="222"/>
      <c r="K36" s="219"/>
      <c r="L36" s="219" t="s">
        <v>69</v>
      </c>
      <c r="M36" s="221"/>
      <c r="N36" s="221"/>
      <c r="O36" s="221"/>
      <c r="P36" s="226">
        <f>(D34+P34)/(D33+P33)</f>
        <v>2.5256338028169014</v>
      </c>
      <c r="U36" s="60"/>
      <c r="V36" s="225"/>
    </row>
    <row r="37" spans="2:24" s="224" customFormat="1" ht="19" customHeight="1" x14ac:dyDescent="0.2">
      <c r="B37" s="211" t="s">
        <v>70</v>
      </c>
      <c r="C37" s="212"/>
      <c r="D37" s="213">
        <f>D33/D23</f>
        <v>16000</v>
      </c>
      <c r="E37" s="212"/>
      <c r="F37" s="214"/>
      <c r="G37" s="212"/>
      <c r="H37" s="213">
        <f>H33/H23</f>
        <v>7365.0793650793648</v>
      </c>
      <c r="I37" s="213">
        <f>I33/I23</f>
        <v>4425.5319148936169</v>
      </c>
      <c r="J37" s="215"/>
      <c r="K37" s="213"/>
      <c r="L37" s="227" t="s">
        <v>70</v>
      </c>
      <c r="M37" s="213"/>
      <c r="N37" s="213"/>
      <c r="O37" s="213"/>
      <c r="P37" s="216">
        <f>P33/P23</f>
        <v>9848.484848484848</v>
      </c>
      <c r="U37" s="60"/>
      <c r="V37" s="225"/>
    </row>
    <row r="38" spans="2:24" s="224" customFormat="1" ht="19" customHeight="1" x14ac:dyDescent="0.2">
      <c r="B38" s="228" t="s">
        <v>71</v>
      </c>
      <c r="C38" s="229"/>
      <c r="D38" s="230">
        <f>D33/D18</f>
        <v>1600</v>
      </c>
      <c r="E38" s="229"/>
      <c r="F38" s="231"/>
      <c r="G38" s="229"/>
      <c r="H38" s="230">
        <f>H33/H18</f>
        <v>883.80952380952385</v>
      </c>
      <c r="I38" s="230">
        <f>I33/I18</f>
        <v>569.86301369863008</v>
      </c>
      <c r="J38" s="232"/>
      <c r="K38" s="230"/>
      <c r="L38" s="233" t="s">
        <v>71</v>
      </c>
      <c r="M38" s="230"/>
      <c r="N38" s="230"/>
      <c r="O38" s="230"/>
      <c r="P38" s="234">
        <f>P33/P18</f>
        <v>1477.2727272727273</v>
      </c>
      <c r="U38" s="60"/>
      <c r="V38" s="225"/>
    </row>
    <row r="39" spans="2:24" s="224" customFormat="1" ht="12" customHeight="1" x14ac:dyDescent="0.2">
      <c r="B39" s="235"/>
      <c r="C39" s="236"/>
      <c r="D39" s="237"/>
      <c r="E39" s="237"/>
      <c r="F39" s="237"/>
      <c r="G39" s="237"/>
      <c r="H39" s="237"/>
      <c r="I39" s="237"/>
      <c r="J39" s="237"/>
      <c r="K39" s="237"/>
      <c r="L39" s="237"/>
      <c r="M39" s="238"/>
      <c r="N39" s="238"/>
      <c r="O39" s="238"/>
      <c r="P39" s="236"/>
    </row>
    <row r="40" spans="2:24" s="224" customFormat="1" ht="24" customHeight="1" x14ac:dyDescent="0.2">
      <c r="B40" s="239" t="s">
        <v>72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1"/>
    </row>
    <row r="41" spans="2:24" s="250" customFormat="1" ht="24" hidden="1" customHeight="1" x14ac:dyDescent="0.25">
      <c r="B41" s="242" t="s">
        <v>72</v>
      </c>
      <c r="C41" s="243"/>
      <c r="D41" s="243"/>
      <c r="E41" s="244"/>
      <c r="F41"/>
      <c r="G41" s="245"/>
      <c r="H41" s="246"/>
      <c r="I41" s="247"/>
      <c r="J41" s="248"/>
      <c r="K41" s="248"/>
      <c r="L41" s="248"/>
      <c r="M41" s="248"/>
      <c r="N41" s="248"/>
      <c r="O41" s="248"/>
      <c r="P41" s="249" t="s">
        <v>73</v>
      </c>
    </row>
    <row r="42" spans="2:24" ht="12" customHeight="1" x14ac:dyDescent="0.2"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</row>
    <row r="43" spans="2:24" s="224" customFormat="1" ht="19" customHeight="1" x14ac:dyDescent="0.2">
      <c r="B43" s="252" t="s">
        <v>74</v>
      </c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</row>
    <row r="44" spans="2:24" ht="8" customHeight="1" x14ac:dyDescent="0.2"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</row>
    <row r="45" spans="2:24" ht="15" customHeight="1" x14ac:dyDescent="0.2">
      <c r="B45" s="254" t="s">
        <v>75</v>
      </c>
      <c r="D45" s="255"/>
      <c r="E45" s="256"/>
      <c r="F45" s="256"/>
      <c r="G45" s="257" t="s">
        <v>76</v>
      </c>
      <c r="H45" s="257"/>
      <c r="I45" s="255"/>
      <c r="J45" s="255"/>
      <c r="K45" s="258"/>
      <c r="M45" s="257" t="s">
        <v>47</v>
      </c>
      <c r="N45" s="251"/>
      <c r="O45" s="251"/>
      <c r="P45" s="251"/>
    </row>
    <row r="46" spans="2:24" ht="8" customHeight="1" x14ac:dyDescent="0.2">
      <c r="B46" s="259"/>
      <c r="D46" s="255"/>
      <c r="E46" s="256"/>
      <c r="F46" s="256"/>
      <c r="G46" s="255"/>
      <c r="H46" s="255"/>
      <c r="I46" s="255"/>
      <c r="J46" s="255"/>
      <c r="K46" s="258"/>
      <c r="M46" s="255"/>
      <c r="N46" s="251"/>
      <c r="O46" s="251"/>
      <c r="P46" s="251"/>
    </row>
    <row r="47" spans="2:24" ht="15" customHeight="1" x14ac:dyDescent="0.2">
      <c r="B47" s="254" t="s">
        <v>77</v>
      </c>
      <c r="D47" s="255"/>
      <c r="E47" s="256"/>
      <c r="F47" s="256"/>
      <c r="G47" s="257" t="s">
        <v>78</v>
      </c>
      <c r="H47" s="257"/>
      <c r="I47" s="255"/>
      <c r="J47" s="255"/>
      <c r="K47" s="258"/>
      <c r="M47" s="257" t="s">
        <v>79</v>
      </c>
      <c r="N47" s="251"/>
      <c r="O47" s="251"/>
      <c r="P47" s="251"/>
    </row>
    <row r="48" spans="2:24" ht="8" customHeight="1" x14ac:dyDescent="0.2">
      <c r="B48" s="254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1"/>
      <c r="N48" s="251"/>
      <c r="O48" s="251"/>
      <c r="P48" s="251"/>
    </row>
    <row r="49" spans="2:20" ht="10" customHeight="1" x14ac:dyDescent="0.2"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</row>
    <row r="50" spans="2:20" ht="23" customHeight="1" x14ac:dyDescent="0.2"/>
    <row r="51" spans="2:20" ht="20" customHeight="1" x14ac:dyDescent="0.2">
      <c r="B51" s="260" t="s">
        <v>80</v>
      </c>
      <c r="T51" s="254"/>
    </row>
    <row r="52" spans="2:20" x14ac:dyDescent="0.2">
      <c r="T52" s="261"/>
    </row>
    <row r="53" spans="2:20" x14ac:dyDescent="0.2">
      <c r="T53" s="262"/>
    </row>
    <row r="55" spans="2:20" ht="21" hidden="1" x14ac:dyDescent="0.2">
      <c r="B55" s="263" t="s">
        <v>81</v>
      </c>
    </row>
  </sheetData>
  <sheetProtection password="CE6F" sheet="1" objects="1" scenarios="1"/>
  <mergeCells count="4">
    <mergeCell ref="N5:N7"/>
    <mergeCell ref="P5:P7"/>
    <mergeCell ref="R5:R7"/>
    <mergeCell ref="S6:S7"/>
  </mergeCells>
  <phoneticPr fontId="37" type="noConversion"/>
  <hyperlinks>
    <hyperlink ref="B51" r:id="rId1"/>
    <hyperlink ref="G47" r:id="rId2"/>
    <hyperlink ref="M45" r:id="rId3"/>
    <hyperlink ref="M47" r:id="rId4"/>
    <hyperlink ref="G45" r:id="rId5"/>
    <hyperlink ref="B45" r:id="rId6"/>
    <hyperlink ref="B47" r:id="rId7"/>
    <hyperlink ref="B55" r:id="rId8" display="Need help filling this out, no problem, click here."/>
    <hyperlink ref="B41" r:id="rId9" display="Need Help Utilizing This Calculator?     Click Here"/>
    <hyperlink ref="C41" r:id="rId10" display="https://www.julcreative.com/free-marketing-assessment-powered-by-jul"/>
    <hyperlink ref="D41" r:id="rId11" display="https://www.julcreative.com/free-marketing-assessment-powered-by-jul"/>
    <hyperlink ref="E41" r:id="rId12" display="https://www.julcreative.com/free-marketing-assessment-powered-by-jul"/>
    <hyperlink ref="B40" r:id="rId13" display="Need Help Utilizing This Calculator?     Click Here"/>
    <hyperlink ref="C40" r:id="rId14" display="https://www.julcreative.com/free-marketing-assessment-powered-by-jul"/>
    <hyperlink ref="D40" r:id="rId15" display="https://www.julcreative.com/free-marketing-assessment-powered-by-jul"/>
    <hyperlink ref="M40" r:id="rId16" display="https://www.julcreative.com/free-marketing-assessment-powered-by-jul"/>
    <hyperlink ref="N40" r:id="rId17" display="https://www.julcreative.com/free-marketing-assessment-powered-by-jul"/>
    <hyperlink ref="P40" r:id="rId18" display="https://www.julcreative.com/free-marketing-assessment-powered-by-jul"/>
    <hyperlink ref="O40" r:id="rId19" display="https://www.julcreative.com/free-marketing-assessment-powered-by-jul"/>
    <hyperlink ref="E40:L40" r:id="rId20" display="https://www.julcreative.com/free-marketing-assessment-powered-by-jul"/>
  </hyperlinks>
  <pageMargins left="0.7" right="0.7" top="0.75" bottom="0.75" header="0.3" footer="0.3"/>
  <pageSetup scale="61" orientation="landscape" horizontalDpi="0" verticalDpi="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Inbound-Out ROI Comp Finance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2016-05-18T01:14:21Z</cp:lastPrinted>
  <dcterms:created xsi:type="dcterms:W3CDTF">2016-05-18T01:12:23Z</dcterms:created>
  <dcterms:modified xsi:type="dcterms:W3CDTF">2016-05-18T01:15:27Z</dcterms:modified>
</cp:coreProperties>
</file>